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filterPrivacy="1"/>
  <xr:revisionPtr revIDLastSave="0" documentId="13_ncr:1_{9EB0DFEF-78C9-4760-8D16-7D97BB2649A2}" xr6:coauthVersionLast="47" xr6:coauthVersionMax="47" xr10:uidLastSave="{00000000-0000-0000-0000-000000000000}"/>
  <bookViews>
    <workbookView xWindow="10740" yWindow="96" windowWidth="12072" windowHeight="12240" activeTab="2" xr2:uid="{00000000-000D-0000-FFFF-FFFF00000000}"/>
  </bookViews>
  <sheets>
    <sheet name="（別紙）案件一覧" sheetId="1" r:id="rId1"/>
    <sheet name="単価設定" sheetId="2" r:id="rId2"/>
    <sheet name="提出用" sheetId="3" r:id="rId3"/>
  </sheets>
  <definedNames>
    <definedName name="_xlnm.Print_Area" localSheetId="0">'（別紙）案件一覧'!$A$1:$I$176</definedName>
    <definedName name="_xlnm.Print_Area" localSheetId="2">提出用!$A$1:$E$14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8" i="1" l="1"/>
  <c r="G168" i="1"/>
  <c r="H167" i="1"/>
  <c r="G167" i="1"/>
  <c r="H166" i="1"/>
  <c r="G166" i="1"/>
  <c r="I166" i="1" s="1"/>
  <c r="H165" i="1"/>
  <c r="G165" i="1"/>
  <c r="H164" i="1"/>
  <c r="G164" i="1"/>
  <c r="H163" i="1"/>
  <c r="G163" i="1"/>
  <c r="H162" i="1"/>
  <c r="G162" i="1"/>
  <c r="H161" i="1"/>
  <c r="G161" i="1"/>
  <c r="H160" i="1"/>
  <c r="G160" i="1"/>
  <c r="I160" i="1" s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I154" i="1" l="1"/>
  <c r="I157" i="1"/>
  <c r="I152" i="1"/>
  <c r="I158" i="1"/>
  <c r="I164" i="1"/>
  <c r="I167" i="1"/>
  <c r="I153" i="1"/>
  <c r="I165" i="1"/>
  <c r="I150" i="1"/>
  <c r="I156" i="1"/>
  <c r="I162" i="1"/>
  <c r="I161" i="1"/>
  <c r="I151" i="1"/>
  <c r="I159" i="1"/>
  <c r="I155" i="1"/>
  <c r="I168" i="1"/>
  <c r="I163" i="1"/>
  <c r="E10" i="3" l="1"/>
  <c r="G20" i="1" l="1"/>
  <c r="H172" i="1" l="1"/>
  <c r="H173" i="1"/>
  <c r="H174" i="1"/>
  <c r="H171" i="1"/>
  <c r="H20" i="1" l="1"/>
  <c r="I20" i="1" s="1"/>
  <c r="G21" i="1"/>
  <c r="H21" i="1"/>
  <c r="G22" i="1"/>
  <c r="H22" i="1"/>
  <c r="G23" i="1"/>
  <c r="H23" i="1"/>
  <c r="I23" i="1" s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I96" i="1" l="1"/>
  <c r="I94" i="1"/>
  <c r="I92" i="1"/>
  <c r="I90" i="1"/>
  <c r="I88" i="1"/>
  <c r="I86" i="1"/>
  <c r="I84" i="1"/>
  <c r="I82" i="1"/>
  <c r="I80" i="1"/>
  <c r="I78" i="1"/>
  <c r="I76" i="1"/>
  <c r="I74" i="1"/>
  <c r="I72" i="1"/>
  <c r="I70" i="1"/>
  <c r="I68" i="1"/>
  <c r="I66" i="1"/>
  <c r="I64" i="1"/>
  <c r="I62" i="1"/>
  <c r="I60" i="1"/>
  <c r="I58" i="1"/>
  <c r="I56" i="1"/>
  <c r="I54" i="1"/>
  <c r="I52" i="1"/>
  <c r="I50" i="1"/>
  <c r="I48" i="1"/>
  <c r="I46" i="1"/>
  <c r="I44" i="1"/>
  <c r="I42" i="1"/>
  <c r="I40" i="1"/>
  <c r="I38" i="1"/>
  <c r="I36" i="1"/>
  <c r="I34" i="1"/>
  <c r="I32" i="1"/>
  <c r="I30" i="1"/>
  <c r="I28" i="1"/>
  <c r="I26" i="1"/>
  <c r="I24" i="1"/>
  <c r="I22" i="1"/>
  <c r="I146" i="1"/>
  <c r="I142" i="1"/>
  <c r="I138" i="1"/>
  <c r="I134" i="1"/>
  <c r="I130" i="1"/>
  <c r="I126" i="1"/>
  <c r="I122" i="1"/>
  <c r="I118" i="1"/>
  <c r="I116" i="1"/>
  <c r="I112" i="1"/>
  <c r="I108" i="1"/>
  <c r="I104" i="1"/>
  <c r="I100" i="1"/>
  <c r="I148" i="1"/>
  <c r="I144" i="1"/>
  <c r="I140" i="1"/>
  <c r="I136" i="1"/>
  <c r="I132" i="1"/>
  <c r="I128" i="1"/>
  <c r="I124" i="1"/>
  <c r="I120" i="1"/>
  <c r="I114" i="1"/>
  <c r="I173" i="1" s="1"/>
  <c r="I110" i="1"/>
  <c r="I106" i="1"/>
  <c r="I102" i="1"/>
  <c r="I98" i="1"/>
  <c r="I149" i="1"/>
  <c r="I147" i="1"/>
  <c r="I145" i="1"/>
  <c r="I143" i="1"/>
  <c r="I141" i="1"/>
  <c r="I139" i="1"/>
  <c r="I137" i="1"/>
  <c r="I135" i="1"/>
  <c r="I133" i="1"/>
  <c r="I131" i="1"/>
  <c r="I129" i="1"/>
  <c r="I127" i="1"/>
  <c r="I125" i="1"/>
  <c r="I123" i="1"/>
  <c r="I121" i="1"/>
  <c r="I119" i="1"/>
  <c r="I117" i="1"/>
  <c r="I115" i="1"/>
  <c r="I113" i="1"/>
  <c r="I111" i="1"/>
  <c r="I109" i="1"/>
  <c r="I107" i="1"/>
  <c r="I105" i="1"/>
  <c r="I103" i="1"/>
  <c r="I101" i="1"/>
  <c r="I99" i="1"/>
  <c r="I97" i="1"/>
  <c r="I95" i="1"/>
  <c r="I93" i="1"/>
  <c r="I91" i="1"/>
  <c r="I89" i="1"/>
  <c r="I87" i="1"/>
  <c r="I85" i="1"/>
  <c r="I83" i="1"/>
  <c r="I81" i="1"/>
  <c r="I79" i="1"/>
  <c r="I77" i="1"/>
  <c r="I75" i="1"/>
  <c r="I73" i="1"/>
  <c r="I71" i="1"/>
  <c r="I69" i="1"/>
  <c r="I67" i="1"/>
  <c r="I65" i="1"/>
  <c r="I63" i="1"/>
  <c r="I61" i="1"/>
  <c r="I59" i="1"/>
  <c r="I57" i="1"/>
  <c r="I55" i="1"/>
  <c r="I53" i="1"/>
  <c r="I51" i="1"/>
  <c r="I49" i="1"/>
  <c r="I47" i="1"/>
  <c r="I45" i="1"/>
  <c r="I43" i="1"/>
  <c r="I41" i="1"/>
  <c r="I39" i="1"/>
  <c r="I37" i="1"/>
  <c r="I35" i="1"/>
  <c r="I33" i="1"/>
  <c r="I31" i="1"/>
  <c r="I29" i="1"/>
  <c r="I27" i="1"/>
  <c r="I25" i="1"/>
  <c r="I21" i="1"/>
  <c r="I174" i="1"/>
  <c r="I171" i="1" l="1"/>
  <c r="I172" i="1"/>
  <c r="I176" i="1"/>
</calcChain>
</file>

<file path=xl/sharedStrings.xml><?xml version="1.0" encoding="utf-8"?>
<sst xmlns="http://schemas.openxmlformats.org/spreadsheetml/2006/main" count="270" uniqueCount="166">
  <si>
    <t>実施日</t>
    <rPh sb="0" eb="2">
      <t>ジッシ</t>
    </rPh>
    <rPh sb="2" eb="3">
      <t>ビ</t>
    </rPh>
    <phoneticPr fontId="3"/>
  </si>
  <si>
    <t>使用所属</t>
    <rPh sb="0" eb="2">
      <t>シヨウ</t>
    </rPh>
    <rPh sb="2" eb="4">
      <t>ショゾク</t>
    </rPh>
    <phoneticPr fontId="1"/>
  </si>
  <si>
    <t>人数</t>
    <rPh sb="0" eb="2">
      <t>ニンズウ</t>
    </rPh>
    <phoneticPr fontId="2"/>
  </si>
  <si>
    <t>総時間</t>
    <rPh sb="0" eb="1">
      <t>ソウ</t>
    </rPh>
    <rPh sb="1" eb="3">
      <t>ジカン</t>
    </rPh>
    <phoneticPr fontId="1"/>
  </si>
  <si>
    <t>総距離</t>
    <rPh sb="0" eb="1">
      <t>ソウ</t>
    </rPh>
    <rPh sb="1" eb="3">
      <t>キョリ</t>
    </rPh>
    <phoneticPr fontId="1"/>
  </si>
  <si>
    <t>建築政策課</t>
  </si>
  <si>
    <t>生活福祉課</t>
  </si>
  <si>
    <t>大野台公民館</t>
  </si>
  <si>
    <t>博物館</t>
  </si>
  <si>
    <t>中央６地区まちづくりセンター</t>
  </si>
  <si>
    <t>地域包括ケア推進課</t>
  </si>
  <si>
    <t>麻溝まちづくりセンター</t>
  </si>
  <si>
    <t>沢井公民館</t>
  </si>
  <si>
    <t>光が丘公民館</t>
  </si>
  <si>
    <t>新磯公民館</t>
  </si>
  <si>
    <t>陽光台公民館</t>
  </si>
  <si>
    <t>大野北公民館</t>
  </si>
  <si>
    <t>農政課</t>
  </si>
  <si>
    <t>資源循環推進課</t>
  </si>
  <si>
    <t>清新公民館</t>
  </si>
  <si>
    <t>中央公民館</t>
  </si>
  <si>
    <t>大野南公民館</t>
  </si>
  <si>
    <t>藤野中央公民館</t>
  </si>
  <si>
    <t>相模川自然の村野外体験教室</t>
  </si>
  <si>
    <t>相模湖公民館</t>
  </si>
  <si>
    <t>南区役所地域振興課</t>
  </si>
  <si>
    <t>相原公民館</t>
  </si>
  <si>
    <t>橋本公民館</t>
  </si>
  <si>
    <t>相模台まちづくりセンター</t>
  </si>
  <si>
    <t>大沢公民館</t>
  </si>
  <si>
    <t>上溝公民館</t>
  </si>
  <si>
    <t>上溝まちづくりセンター</t>
  </si>
  <si>
    <t>佐野川公民館</t>
  </si>
  <si>
    <t>牧野公民館</t>
  </si>
  <si>
    <t>上鶴間公民館</t>
  </si>
  <si>
    <t>10月</t>
  </si>
  <si>
    <t>緑区役所区政策課</t>
  </si>
  <si>
    <t>緑区選挙管理委員会事務局</t>
  </si>
  <si>
    <t>１１月～１２月</t>
  </si>
  <si>
    <t>交通・地域安全課</t>
  </si>
  <si>
    <t>11月上旬の平日</t>
  </si>
  <si>
    <t>中央区選挙管理委員会事務局</t>
  </si>
  <si>
    <t>廃棄物政策課</t>
  </si>
  <si>
    <t>11月上旬週末</t>
  </si>
  <si>
    <t>藤野まちづくりセンター</t>
  </si>
  <si>
    <t>11月中旬</t>
  </si>
  <si>
    <t>南区選挙管理委員会事務局</t>
  </si>
  <si>
    <t>生涯学習課</t>
  </si>
  <si>
    <t>1月下旬</t>
  </si>
  <si>
    <t>議会総務課</t>
  </si>
  <si>
    <t>田名公民館</t>
  </si>
  <si>
    <t>2024年10月上旬の
平日</t>
  </si>
  <si>
    <t>中央区役所地域振興課</t>
  </si>
  <si>
    <t>城山公民館</t>
  </si>
  <si>
    <t>農業委員会事務局</t>
  </si>
  <si>
    <t>消防総務課</t>
  </si>
  <si>
    <t>津久井消防署警備課</t>
  </si>
  <si>
    <t>相武台まちづくりセンター</t>
  </si>
  <si>
    <t>青根公民館</t>
  </si>
  <si>
    <t>7～9月頃の平日</t>
  </si>
  <si>
    <t>東林公民館</t>
  </si>
  <si>
    <t>技術監理課</t>
  </si>
  <si>
    <t>9月中旬</t>
  </si>
  <si>
    <t>9月中旬～11月中旬</t>
  </si>
  <si>
    <t>津久井中央公民館</t>
  </si>
  <si>
    <t>未定</t>
  </si>
  <si>
    <t>鳥屋出張所</t>
  </si>
  <si>
    <t>相武台公民館</t>
  </si>
  <si>
    <t>警防課</t>
  </si>
  <si>
    <t>車種</t>
    <rPh sb="0" eb="2">
      <t>シャシュ</t>
    </rPh>
    <phoneticPr fontId="4"/>
  </si>
  <si>
    <t>時間料金</t>
    <rPh sb="0" eb="2">
      <t>ジカン</t>
    </rPh>
    <rPh sb="2" eb="4">
      <t>リョウキン</t>
    </rPh>
    <phoneticPr fontId="4"/>
  </si>
  <si>
    <t>距離料金</t>
    <rPh sb="0" eb="2">
      <t>キョリ</t>
    </rPh>
    <rPh sb="2" eb="4">
      <t>リョウキン</t>
    </rPh>
    <phoneticPr fontId="4"/>
  </si>
  <si>
    <t>総額</t>
    <rPh sb="0" eb="2">
      <t>ソウガク</t>
    </rPh>
    <phoneticPr fontId="4"/>
  </si>
  <si>
    <t>大型</t>
    <rPh sb="0" eb="2">
      <t>オオガタ</t>
    </rPh>
    <phoneticPr fontId="4"/>
  </si>
  <si>
    <t>中型</t>
    <rPh sb="0" eb="2">
      <t>チュウガタ</t>
    </rPh>
    <phoneticPr fontId="4"/>
  </si>
  <si>
    <t>マイクロ</t>
    <phoneticPr fontId="4"/>
  </si>
  <si>
    <t>時間単価</t>
    <rPh sb="0" eb="2">
      <t>ジカン</t>
    </rPh>
    <rPh sb="2" eb="4">
      <t>タンカ</t>
    </rPh>
    <phoneticPr fontId="4"/>
  </si>
  <si>
    <t>距離単価</t>
    <rPh sb="0" eb="2">
      <t>キョリ</t>
    </rPh>
    <rPh sb="2" eb="4">
      <t>タンカ</t>
    </rPh>
    <phoneticPr fontId="4"/>
  </si>
  <si>
    <t>金額計算</t>
    <rPh sb="0" eb="2">
      <t>キンガク</t>
    </rPh>
    <rPh sb="2" eb="4">
      <t>ケイサン</t>
    </rPh>
    <phoneticPr fontId="4"/>
  </si>
  <si>
    <t>○使用方法</t>
    <rPh sb="1" eb="3">
      <t>シヨウ</t>
    </rPh>
    <rPh sb="3" eb="5">
      <t>ホウホウ</t>
    </rPh>
    <phoneticPr fontId="4"/>
  </si>
  <si>
    <t>①「単価設定」シートに単価（B列、C列）を入力</t>
    <rPh sb="2" eb="4">
      <t>タンカ</t>
    </rPh>
    <rPh sb="4" eb="6">
      <t>セッテイ</t>
    </rPh>
    <rPh sb="11" eb="13">
      <t>タンカ</t>
    </rPh>
    <rPh sb="15" eb="16">
      <t>レツ</t>
    </rPh>
    <rPh sb="18" eb="19">
      <t>レツ</t>
    </rPh>
    <rPh sb="21" eb="23">
      <t>ニュウリョク</t>
    </rPh>
    <phoneticPr fontId="4"/>
  </si>
  <si>
    <t>・時間の端数は３０分未満切り捨て、３０分以上切り上げとしています。</t>
    <rPh sb="1" eb="3">
      <t>ジカン</t>
    </rPh>
    <rPh sb="4" eb="6">
      <t>ハスウ</t>
    </rPh>
    <rPh sb="9" eb="10">
      <t>フン</t>
    </rPh>
    <rPh sb="10" eb="12">
      <t>ミマン</t>
    </rPh>
    <rPh sb="12" eb="13">
      <t>キ</t>
    </rPh>
    <rPh sb="14" eb="15">
      <t>ス</t>
    </rPh>
    <rPh sb="19" eb="20">
      <t>フン</t>
    </rPh>
    <rPh sb="20" eb="22">
      <t>イジョウ</t>
    </rPh>
    <rPh sb="22" eb="23">
      <t>キ</t>
    </rPh>
    <rPh sb="24" eb="25">
      <t>ア</t>
    </rPh>
    <phoneticPr fontId="4"/>
  </si>
  <si>
    <t>・距離の端数は１０km未満は10kmに切り上げとしています。</t>
    <rPh sb="1" eb="3">
      <t>キョリ</t>
    </rPh>
    <rPh sb="4" eb="6">
      <t>ハスウ</t>
    </rPh>
    <rPh sb="11" eb="13">
      <t>ミマン</t>
    </rPh>
    <rPh sb="19" eb="20">
      <t>キ</t>
    </rPh>
    <rPh sb="21" eb="22">
      <t>ア</t>
    </rPh>
    <phoneticPr fontId="4"/>
  </si>
  <si>
    <t>マイクロ</t>
    <phoneticPr fontId="4"/>
  </si>
  <si>
    <t>コミューター</t>
    <phoneticPr fontId="4"/>
  </si>
  <si>
    <t>②「案件一覧」シート（本シート）に車種（G列）を入力</t>
    <rPh sb="2" eb="4">
      <t>アンケン</t>
    </rPh>
    <rPh sb="4" eb="6">
      <t>イチラン</t>
    </rPh>
    <rPh sb="11" eb="12">
      <t>ホン</t>
    </rPh>
    <rPh sb="17" eb="19">
      <t>シャシュ</t>
    </rPh>
    <rPh sb="21" eb="22">
      <t>レツ</t>
    </rPh>
    <rPh sb="24" eb="26">
      <t>ニュウリョク</t>
    </rPh>
    <phoneticPr fontId="4"/>
  </si>
  <si>
    <r>
      <t>・車種については、貴社が</t>
    </r>
    <r>
      <rPr>
        <b/>
        <sz val="11"/>
        <color theme="1"/>
        <rFont val="游ゴシック"/>
        <family val="3"/>
        <charset val="128"/>
        <scheme val="minor"/>
      </rPr>
      <t>実際に使用される車種</t>
    </r>
    <r>
      <rPr>
        <sz val="11"/>
        <color theme="1"/>
        <rFont val="游ゴシック"/>
        <family val="2"/>
        <scheme val="minor"/>
      </rPr>
      <t>を選定してください。例えば、人数が２０人の案件であっても、その日に空いている車両が大型のみであり、実際に大型で運行される場合には、大型で入力してください。
　なお、大型の正座席で不足する場合を除き、</t>
    </r>
    <r>
      <rPr>
        <b/>
        <sz val="11"/>
        <color theme="1"/>
        <rFont val="游ゴシック"/>
        <family val="3"/>
        <charset val="128"/>
        <scheme val="minor"/>
      </rPr>
      <t>原則として補助席は使用しません</t>
    </r>
    <r>
      <rPr>
        <sz val="11"/>
        <color theme="1"/>
        <rFont val="游ゴシック"/>
        <family val="2"/>
        <scheme val="minor"/>
      </rPr>
      <t>。</t>
    </r>
    <rPh sb="1" eb="3">
      <t>シャシュ</t>
    </rPh>
    <rPh sb="9" eb="11">
      <t>キシャ</t>
    </rPh>
    <rPh sb="12" eb="14">
      <t>ジッサイ</t>
    </rPh>
    <rPh sb="15" eb="17">
      <t>シヨウ</t>
    </rPh>
    <rPh sb="20" eb="22">
      <t>シャシュ</t>
    </rPh>
    <rPh sb="23" eb="25">
      <t>センテイ</t>
    </rPh>
    <rPh sb="32" eb="33">
      <t>タト</t>
    </rPh>
    <rPh sb="36" eb="38">
      <t>ニンズウ</t>
    </rPh>
    <rPh sb="41" eb="42">
      <t>ニン</t>
    </rPh>
    <rPh sb="43" eb="45">
      <t>アンケン</t>
    </rPh>
    <rPh sb="53" eb="54">
      <t>ヒ</t>
    </rPh>
    <rPh sb="55" eb="56">
      <t>ア</t>
    </rPh>
    <rPh sb="60" eb="62">
      <t>シャリョウ</t>
    </rPh>
    <rPh sb="63" eb="65">
      <t>オオガタ</t>
    </rPh>
    <rPh sb="71" eb="73">
      <t>ジッサイ</t>
    </rPh>
    <rPh sb="74" eb="76">
      <t>オオガタ</t>
    </rPh>
    <rPh sb="77" eb="79">
      <t>ウンコウ</t>
    </rPh>
    <rPh sb="82" eb="84">
      <t>バアイ</t>
    </rPh>
    <rPh sb="87" eb="89">
      <t>オオガタ</t>
    </rPh>
    <rPh sb="90" eb="92">
      <t>ニュウリョク</t>
    </rPh>
    <rPh sb="104" eb="106">
      <t>オオガタ</t>
    </rPh>
    <rPh sb="107" eb="108">
      <t>セイ</t>
    </rPh>
    <rPh sb="108" eb="110">
      <t>ザセキ</t>
    </rPh>
    <rPh sb="111" eb="113">
      <t>フソク</t>
    </rPh>
    <rPh sb="118" eb="119">
      <t>ノゾ</t>
    </rPh>
    <rPh sb="121" eb="123">
      <t>ゲンソク</t>
    </rPh>
    <rPh sb="126" eb="128">
      <t>ホジョ</t>
    </rPh>
    <rPh sb="128" eb="129">
      <t>セキ</t>
    </rPh>
    <rPh sb="130" eb="132">
      <t>シヨウ</t>
    </rPh>
    <phoneticPr fontId="4"/>
  </si>
  <si>
    <t>予定案件一覧</t>
    <rPh sb="0" eb="2">
      <t>ヨテイ</t>
    </rPh>
    <rPh sb="2" eb="4">
      <t>アンケン</t>
    </rPh>
    <rPh sb="4" eb="6">
      <t>イチラン</t>
    </rPh>
    <phoneticPr fontId="4"/>
  </si>
  <si>
    <t>○金額の自動計算について</t>
    <rPh sb="1" eb="3">
      <t>キンガク</t>
    </rPh>
    <rPh sb="4" eb="6">
      <t>ジドウ</t>
    </rPh>
    <rPh sb="6" eb="8">
      <t>ケイサン</t>
    </rPh>
    <phoneticPr fontId="4"/>
  </si>
  <si>
    <t>○備考</t>
    <rPh sb="1" eb="3">
      <t>ビコウ</t>
    </rPh>
    <phoneticPr fontId="4"/>
  </si>
  <si>
    <t>・案件予定は入札資料作成のための参考のものです。実際に依頼する案件一覧は契約時点でのお渡しとなります。</t>
    <rPh sb="1" eb="3">
      <t>アンケン</t>
    </rPh>
    <rPh sb="3" eb="5">
      <t>ヨテイ</t>
    </rPh>
    <rPh sb="6" eb="8">
      <t>ニュウサツ</t>
    </rPh>
    <rPh sb="8" eb="10">
      <t>シリョウ</t>
    </rPh>
    <rPh sb="10" eb="12">
      <t>サクセイ</t>
    </rPh>
    <rPh sb="16" eb="18">
      <t>サンコウ</t>
    </rPh>
    <rPh sb="24" eb="26">
      <t>ジッサイ</t>
    </rPh>
    <rPh sb="27" eb="29">
      <t>イライ</t>
    </rPh>
    <rPh sb="31" eb="33">
      <t>アンケン</t>
    </rPh>
    <rPh sb="33" eb="35">
      <t>イチラン</t>
    </rPh>
    <rPh sb="36" eb="38">
      <t>ケイヤク</t>
    </rPh>
    <rPh sb="38" eb="40">
      <t>ジテン</t>
    </rPh>
    <rPh sb="43" eb="44">
      <t>ワタ</t>
    </rPh>
    <phoneticPr fontId="4"/>
  </si>
  <si>
    <t>大型バス</t>
    <rPh sb="0" eb="2">
      <t>オオガタ</t>
    </rPh>
    <phoneticPr fontId="4"/>
  </si>
  <si>
    <t>中型バス</t>
    <rPh sb="0" eb="2">
      <t>チュウガタ</t>
    </rPh>
    <phoneticPr fontId="4"/>
  </si>
  <si>
    <t>マイクロバス</t>
    <phoneticPr fontId="4"/>
  </si>
  <si>
    <t>実施台数</t>
    <rPh sb="0" eb="2">
      <t>ジッシ</t>
    </rPh>
    <rPh sb="2" eb="4">
      <t>ダイスウ</t>
    </rPh>
    <phoneticPr fontId="4"/>
  </si>
  <si>
    <t>１時間あたりの単価（円・税抜き）</t>
    <rPh sb="1" eb="3">
      <t>ジカン</t>
    </rPh>
    <rPh sb="7" eb="9">
      <t>タンカ</t>
    </rPh>
    <rPh sb="10" eb="11">
      <t>エン</t>
    </rPh>
    <rPh sb="12" eb="13">
      <t>ゼイ</t>
    </rPh>
    <rPh sb="13" eb="14">
      <t>ヌ</t>
    </rPh>
    <phoneticPr fontId="4"/>
  </si>
  <si>
    <t>１kmあたりの単価（円・税抜き）</t>
    <rPh sb="7" eb="9">
      <t>タンカ</t>
    </rPh>
    <rPh sb="10" eb="11">
      <t>エン</t>
    </rPh>
    <rPh sb="12" eb="13">
      <t>ゼイ</t>
    </rPh>
    <rPh sb="13" eb="14">
      <t>ヌ</t>
    </rPh>
    <phoneticPr fontId="4"/>
  </si>
  <si>
    <t>・自動計算される時間料金（H列）には前後の点呼・点検時間としての２時間を加算しています。</t>
    <rPh sb="1" eb="3">
      <t>ジドウ</t>
    </rPh>
    <rPh sb="3" eb="5">
      <t>ケイサン</t>
    </rPh>
    <rPh sb="8" eb="10">
      <t>ジカン</t>
    </rPh>
    <rPh sb="10" eb="12">
      <t>リョウキン</t>
    </rPh>
    <rPh sb="14" eb="15">
      <t>レツ</t>
    </rPh>
    <rPh sb="18" eb="20">
      <t>ゼンゴ</t>
    </rPh>
    <rPh sb="21" eb="23">
      <t>テンコ</t>
    </rPh>
    <rPh sb="24" eb="26">
      <t>テンケン</t>
    </rPh>
    <rPh sb="26" eb="28">
      <t>ジカン</t>
    </rPh>
    <rPh sb="33" eb="35">
      <t>ジカン</t>
    </rPh>
    <rPh sb="36" eb="38">
      <t>カサン</t>
    </rPh>
    <phoneticPr fontId="4"/>
  </si>
  <si>
    <t>・走行時間が３時間未満の場合、３時間として計算しています。</t>
    <rPh sb="1" eb="3">
      <t>ソウコウ</t>
    </rPh>
    <rPh sb="3" eb="5">
      <t>ジカン</t>
    </rPh>
    <rPh sb="7" eb="9">
      <t>ジカン</t>
    </rPh>
    <rPh sb="9" eb="11">
      <t>ミマン</t>
    </rPh>
    <rPh sb="12" eb="14">
      <t>バアイ</t>
    </rPh>
    <rPh sb="16" eb="18">
      <t>ジカン</t>
    </rPh>
    <rPh sb="21" eb="23">
      <t>ケイサン</t>
    </rPh>
    <phoneticPr fontId="4"/>
  </si>
  <si>
    <t>・あくまで金額計算については参考です。入札額については、必ず自社で確認し決定してください。</t>
    <rPh sb="5" eb="7">
      <t>キンガク</t>
    </rPh>
    <rPh sb="7" eb="9">
      <t>ケイサン</t>
    </rPh>
    <rPh sb="14" eb="16">
      <t>サンコウ</t>
    </rPh>
    <rPh sb="19" eb="21">
      <t>ニュウサツ</t>
    </rPh>
    <rPh sb="21" eb="22">
      <t>ガク</t>
    </rPh>
    <rPh sb="28" eb="29">
      <t>カナラ</t>
    </rPh>
    <rPh sb="30" eb="32">
      <t>ジシャ</t>
    </rPh>
    <rPh sb="33" eb="35">
      <t>カクニン</t>
    </rPh>
    <rPh sb="36" eb="38">
      <t>ケッテイ</t>
    </rPh>
    <phoneticPr fontId="4"/>
  </si>
  <si>
    <t>計（円・税抜き）</t>
    <rPh sb="0" eb="1">
      <t>ケイ</t>
    </rPh>
    <rPh sb="2" eb="3">
      <t>エン</t>
    </rPh>
    <rPh sb="4" eb="5">
      <t>ゼイ</t>
    </rPh>
    <rPh sb="5" eb="6">
      <t>ヌ</t>
    </rPh>
    <phoneticPr fontId="4"/>
  </si>
  <si>
    <t>総額（円・税抜き）</t>
    <rPh sb="0" eb="2">
      <t>ソウガク</t>
    </rPh>
    <phoneticPr fontId="4"/>
  </si>
  <si>
    <t>台数</t>
    <rPh sb="0" eb="2">
      <t>ダイスウ</t>
    </rPh>
    <phoneticPr fontId="4"/>
  </si>
  <si>
    <t>マイクロ</t>
    <phoneticPr fontId="4"/>
  </si>
  <si>
    <t>コミューター</t>
    <phoneticPr fontId="4"/>
  </si>
  <si>
    <t>金額（税抜）</t>
    <rPh sb="0" eb="2">
      <t>キンガク</t>
    </rPh>
    <rPh sb="3" eb="4">
      <t>ゼイ</t>
    </rPh>
    <rPh sb="4" eb="5">
      <t>ヌ</t>
    </rPh>
    <phoneticPr fontId="4"/>
  </si>
  <si>
    <t>コミューター種</t>
    <rPh sb="6" eb="7">
      <t>シュ</t>
    </rPh>
    <phoneticPr fontId="4"/>
  </si>
  <si>
    <t>令和７年度バス運行管理業務等委託　見積り積算書</t>
    <rPh sb="17" eb="19">
      <t>ミツモ</t>
    </rPh>
    <rPh sb="20" eb="22">
      <t>セキサン</t>
    </rPh>
    <rPh sb="22" eb="23">
      <t>ショ</t>
    </rPh>
    <phoneticPr fontId="4"/>
  </si>
  <si>
    <t>関東運輸局による令和５年８月２５日公示・令和６年３月１日改正「一般貸切旅客自動車運送事業の運賃・料金の変更命令について」による下限額（参考：下表）以上の額としてください。</t>
    <rPh sb="0" eb="2">
      <t>カントウ</t>
    </rPh>
    <rPh sb="2" eb="4">
      <t>ウンユ</t>
    </rPh>
    <rPh sb="4" eb="5">
      <t>キョク</t>
    </rPh>
    <rPh sb="8" eb="10">
      <t>レイワ</t>
    </rPh>
    <rPh sb="11" eb="12">
      <t>ネン</t>
    </rPh>
    <rPh sb="13" eb="14">
      <t>ガツ</t>
    </rPh>
    <rPh sb="16" eb="17">
      <t>ニチ</t>
    </rPh>
    <rPh sb="17" eb="19">
      <t>コウジ</t>
    </rPh>
    <rPh sb="20" eb="22">
      <t>レイワ</t>
    </rPh>
    <rPh sb="23" eb="24">
      <t>ネン</t>
    </rPh>
    <rPh sb="25" eb="26">
      <t>ガツ</t>
    </rPh>
    <rPh sb="27" eb="28">
      <t>ニチ</t>
    </rPh>
    <rPh sb="28" eb="30">
      <t>カイセイ</t>
    </rPh>
    <rPh sb="31" eb="33">
      <t>イッパン</t>
    </rPh>
    <rPh sb="33" eb="34">
      <t>カ</t>
    </rPh>
    <rPh sb="34" eb="35">
      <t>キ</t>
    </rPh>
    <rPh sb="35" eb="37">
      <t>リョカク</t>
    </rPh>
    <rPh sb="37" eb="40">
      <t>ジドウシャ</t>
    </rPh>
    <rPh sb="40" eb="42">
      <t>ウンソウ</t>
    </rPh>
    <rPh sb="42" eb="44">
      <t>ジギョウ</t>
    </rPh>
    <rPh sb="45" eb="47">
      <t>ウンチン</t>
    </rPh>
    <rPh sb="48" eb="50">
      <t>リョウキン</t>
    </rPh>
    <rPh sb="51" eb="53">
      <t>ヘンコウ</t>
    </rPh>
    <rPh sb="53" eb="55">
      <t>メイレイ</t>
    </rPh>
    <rPh sb="63" eb="65">
      <t>カゲン</t>
    </rPh>
    <rPh sb="65" eb="66">
      <t>ガク</t>
    </rPh>
    <rPh sb="67" eb="69">
      <t>サンコウ</t>
    </rPh>
    <rPh sb="70" eb="72">
      <t>カヒョウ</t>
    </rPh>
    <rPh sb="73" eb="75">
      <t>イジョウ</t>
    </rPh>
    <rPh sb="76" eb="77">
      <t>ガク</t>
    </rPh>
    <phoneticPr fontId="4"/>
  </si>
  <si>
    <t>（別紙）令和７年度バス運行管理業務等委託　案件一覧（見積り積算に係る参考資料）</t>
    <rPh sb="1" eb="3">
      <t>ベッシ</t>
    </rPh>
    <rPh sb="4" eb="6">
      <t>レイワ</t>
    </rPh>
    <rPh sb="7" eb="8">
      <t>ネン</t>
    </rPh>
    <rPh sb="8" eb="9">
      <t>ド</t>
    </rPh>
    <rPh sb="11" eb="13">
      <t>ウンコウ</t>
    </rPh>
    <rPh sb="13" eb="15">
      <t>カンリ</t>
    </rPh>
    <rPh sb="15" eb="17">
      <t>ギョウム</t>
    </rPh>
    <rPh sb="17" eb="18">
      <t>トウ</t>
    </rPh>
    <rPh sb="18" eb="20">
      <t>イタク</t>
    </rPh>
    <rPh sb="21" eb="23">
      <t>アンケン</t>
    </rPh>
    <rPh sb="23" eb="25">
      <t>イチラン</t>
    </rPh>
    <rPh sb="26" eb="28">
      <t>ミツモ</t>
    </rPh>
    <rPh sb="29" eb="31">
      <t>セキサン</t>
    </rPh>
    <rPh sb="32" eb="33">
      <t>カカ</t>
    </rPh>
    <rPh sb="34" eb="36">
      <t>サンコウ</t>
    </rPh>
    <rPh sb="36" eb="38">
      <t>シリョウ</t>
    </rPh>
    <phoneticPr fontId="4"/>
  </si>
  <si>
    <t>10月　11月</t>
  </si>
  <si>
    <t>１０月～１１月
　　　　の平日</t>
  </si>
  <si>
    <t>10月下旬の平日</t>
  </si>
  <si>
    <t>10月上旬</t>
  </si>
  <si>
    <t>10月中旬～下旬の平日</t>
  </si>
  <si>
    <t>11月の休日</t>
  </si>
  <si>
    <t>11月中旬の平日</t>
  </si>
  <si>
    <t>11月平日</t>
  </si>
  <si>
    <t>１月下旬</t>
  </si>
  <si>
    <t>2025年
11月上旬の平日</t>
  </si>
  <si>
    <t>2025年10～11月</t>
  </si>
  <si>
    <t>2025年10月下旬</t>
  </si>
  <si>
    <t>2025年10月上旬</t>
  </si>
  <si>
    <t>2025年10月中旬の平日</t>
  </si>
  <si>
    <t>2025年11月
※日にち未確定</t>
  </si>
  <si>
    <t>2025年11月頃</t>
  </si>
  <si>
    <t>2025年11月上旬の平日</t>
  </si>
  <si>
    <t>2025年11月中旬</t>
  </si>
  <si>
    <t>2025年11月中旬の平日</t>
  </si>
  <si>
    <t>2025年12月～
2026年1月頃</t>
  </si>
  <si>
    <t>2025年12月～2026年2月</t>
  </si>
  <si>
    <t>2025年5～8月</t>
  </si>
  <si>
    <t>2025年8月中旬</t>
  </si>
  <si>
    <t>2025年9月頃</t>
  </si>
  <si>
    <t>2025年9年26日</t>
  </si>
  <si>
    <t>2026年3月下旬</t>
  </si>
  <si>
    <t>2026年3月下旬
（平日）</t>
  </si>
  <si>
    <t>7.23～25</t>
  </si>
  <si>
    <t>7月上旬から中旬にかけて、いずれかの平日</t>
  </si>
  <si>
    <t>未定（8月下旬頃）</t>
  </si>
  <si>
    <t>未定（8月中旬頃）</t>
  </si>
  <si>
    <t>青少年相談センター</t>
    <rPh sb="0" eb="3">
      <t>セイショウネン</t>
    </rPh>
    <rPh sb="3" eb="5">
      <t>ソウダン</t>
    </rPh>
    <phoneticPr fontId="1"/>
  </si>
  <si>
    <t>都市計画課</t>
  </si>
  <si>
    <t>生活福祉課</t>
    <rPh sb="0" eb="2">
      <t>セイカツ</t>
    </rPh>
    <rPh sb="2" eb="4">
      <t>フクシ</t>
    </rPh>
    <rPh sb="4" eb="5">
      <t>カ</t>
    </rPh>
    <phoneticPr fontId="1"/>
  </si>
  <si>
    <t>生活福祉課</t>
    <rPh sb="0" eb="2">
      <t>セイカツ</t>
    </rPh>
    <rPh sb="2" eb="5">
      <t>フクシカ</t>
    </rPh>
    <phoneticPr fontId="1"/>
  </si>
  <si>
    <t>生活福祉課</t>
    <rPh sb="0" eb="5">
      <t>カ</t>
    </rPh>
    <phoneticPr fontId="1"/>
  </si>
  <si>
    <t>生活福祉課</t>
    <rPh sb="0" eb="5">
      <t>セイカツフクシカ</t>
    </rPh>
    <phoneticPr fontId="1"/>
  </si>
  <si>
    <t>地域包括ケア推進課</t>
    <rPh sb="0" eb="2">
      <t>チイキ</t>
    </rPh>
    <rPh sb="2" eb="4">
      <t>ホウカツ</t>
    </rPh>
    <rPh sb="6" eb="9">
      <t>スイシンカ</t>
    </rPh>
    <phoneticPr fontId="1"/>
  </si>
  <si>
    <t>横山公民館</t>
  </si>
  <si>
    <t>下水道経営課</t>
    <rPh sb="0" eb="3">
      <t>ゲスイドウ</t>
    </rPh>
    <rPh sb="3" eb="5">
      <t>ケイエイ</t>
    </rPh>
    <rPh sb="5" eb="6">
      <t>カ</t>
    </rPh>
    <phoneticPr fontId="1"/>
  </si>
  <si>
    <t>地域包括ケア推進課</t>
    <rPh sb="0" eb="4">
      <t>チイキホウカツ</t>
    </rPh>
    <rPh sb="6" eb="9">
      <t>スイシンカ</t>
    </rPh>
    <phoneticPr fontId="1"/>
  </si>
  <si>
    <t>麻溝公民館</t>
  </si>
  <si>
    <t>小山公民館</t>
  </si>
  <si>
    <t>星が丘公民館</t>
  </si>
  <si>
    <t>危機管理課</t>
  </si>
  <si>
    <t>緑区役所地域振興課</t>
  </si>
  <si>
    <t>交通政策課</t>
  </si>
  <si>
    <t>大野中まちづくりセンター</t>
  </si>
  <si>
    <t>学校給食課</t>
  </si>
  <si>
    <t>文化財保護課</t>
  </si>
  <si>
    <t>教育総務室</t>
  </si>
  <si>
    <t>議事課</t>
  </si>
  <si>
    <t>未定</t>
    <rPh sb="0" eb="2">
      <t>ミテイ</t>
    </rPh>
    <phoneticPr fontId="4"/>
  </si>
  <si>
    <t>※大型の正座席で不足する場合を除き、原則として補助席は使用しません。</t>
    <phoneticPr fontId="4"/>
  </si>
  <si>
    <t>※時間及び距離の単価は、関東地方運輸局による令和５年８月２５日公示・令和６年３月１日改正「一般貸切旅客自動車運送事業の運賃・料金の変更命令について」による下限額以上の額としてください。</t>
    <rPh sb="1" eb="3">
      <t>ジカン</t>
    </rPh>
    <rPh sb="3" eb="4">
      <t>オヨ</t>
    </rPh>
    <rPh sb="5" eb="7">
      <t>キョリ</t>
    </rPh>
    <rPh sb="8" eb="10">
      <t>タンカ</t>
    </rPh>
    <phoneticPr fontId="4"/>
  </si>
  <si>
    <t>※別紙「令和７年度バス運行管理業務等委託　案件一覧」を実施した場合の金額を算定してください。</t>
    <rPh sb="1" eb="3">
      <t>ベッシ</t>
    </rPh>
    <rPh sb="27" eb="29">
      <t>ジッシ</t>
    </rPh>
    <rPh sb="31" eb="33">
      <t>バアイ</t>
    </rPh>
    <rPh sb="34" eb="36">
      <t>キンガク</t>
    </rPh>
    <rPh sb="37" eb="39">
      <t>サンテイ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</si>
</sst>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0"/>
      <name val="ＭＳ 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176" fontId="0" fillId="0" borderId="0" xfId="0" applyNumberFormat="1" applyAlignment="1">
      <alignment horizontal="left"/>
    </xf>
    <xf numFmtId="176" fontId="0" fillId="0" borderId="2" xfId="0" applyNumberFormat="1" applyBorder="1" applyAlignment="1">
      <alignment horizontal="left"/>
    </xf>
    <xf numFmtId="0" fontId="0" fillId="0" borderId="3" xfId="0" applyBorder="1"/>
    <xf numFmtId="176" fontId="0" fillId="0" borderId="5" xfId="0" applyNumberFormat="1" applyBorder="1" applyAlignment="1">
      <alignment horizontal="left"/>
    </xf>
    <xf numFmtId="0" fontId="0" fillId="0" borderId="6" xfId="0" applyBorder="1"/>
    <xf numFmtId="0" fontId="0" fillId="0" borderId="1" xfId="0" applyBorder="1"/>
    <xf numFmtId="0" fontId="0" fillId="0" borderId="8" xfId="0" applyBorder="1"/>
    <xf numFmtId="176" fontId="0" fillId="0" borderId="9" xfId="0" applyNumberFormat="1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9" xfId="0" applyBorder="1"/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38" fontId="0" fillId="0" borderId="3" xfId="1" applyFont="1" applyBorder="1" applyAlignment="1"/>
    <xf numFmtId="38" fontId="0" fillId="0" borderId="4" xfId="1" applyFont="1" applyBorder="1" applyAlignment="1"/>
    <xf numFmtId="38" fontId="0" fillId="0" borderId="6" xfId="1" applyFont="1" applyBorder="1" applyAlignment="1"/>
    <xf numFmtId="0" fontId="0" fillId="0" borderId="12" xfId="0" applyBorder="1"/>
    <xf numFmtId="38" fontId="0" fillId="0" borderId="13" xfId="1" applyFont="1" applyBorder="1" applyAlignment="1"/>
    <xf numFmtId="0" fontId="0" fillId="0" borderId="2" xfId="0" applyBorder="1" applyProtection="1">
      <protection locked="0"/>
    </xf>
    <xf numFmtId="0" fontId="0" fillId="0" borderId="5" xfId="0" applyBorder="1" applyProtection="1">
      <protection locked="0"/>
    </xf>
    <xf numFmtId="38" fontId="0" fillId="0" borderId="1" xfId="1" applyFont="1" applyBorder="1" applyAlignment="1" applyProtection="1">
      <protection locked="0"/>
    </xf>
    <xf numFmtId="38" fontId="0" fillId="0" borderId="1" xfId="1" applyFont="1" applyBorder="1" applyAlignment="1"/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8" fontId="0" fillId="0" borderId="7" xfId="1" applyFont="1" applyBorder="1" applyAlignment="1"/>
    <xf numFmtId="0" fontId="0" fillId="0" borderId="1" xfId="0" applyBorder="1" applyAlignment="1">
      <alignment shrinkToFit="1"/>
    </xf>
    <xf numFmtId="0" fontId="0" fillId="0" borderId="1" xfId="0" applyBorder="1" applyAlignment="1">
      <alignment horizontal="left" shrinkToFit="1"/>
    </xf>
    <xf numFmtId="0" fontId="7" fillId="0" borderId="14" xfId="0" applyFont="1" applyBorder="1" applyAlignment="1">
      <alignment horizontal="center" vertical="center"/>
    </xf>
    <xf numFmtId="38" fontId="7" fillId="0" borderId="1" xfId="1" applyFont="1" applyBorder="1" applyAlignment="1">
      <alignment vertical="center"/>
    </xf>
    <xf numFmtId="0" fontId="7" fillId="0" borderId="0" xfId="0" applyFont="1" applyAlignment="1">
      <alignment vertical="center"/>
    </xf>
    <xf numFmtId="38" fontId="7" fillId="0" borderId="15" xfId="0" applyNumberFormat="1" applyFont="1" applyBorder="1" applyAlignment="1">
      <alignment vertical="center"/>
    </xf>
    <xf numFmtId="0" fontId="0" fillId="0" borderId="5" xfId="0" applyBorder="1" applyAlignment="1">
      <alignment horizontal="left"/>
    </xf>
    <xf numFmtId="176" fontId="0" fillId="0" borderId="0" xfId="0" applyNumberFormat="1" applyAlignment="1">
      <alignment horizontal="left" wrapText="1"/>
    </xf>
    <xf numFmtId="176" fontId="0" fillId="0" borderId="0" xfId="0" applyNumberFormat="1" applyAlignment="1">
      <alignment horizontal="left" vertical="top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vertical="top" wrapText="1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7"/>
  <sheetViews>
    <sheetView zoomScale="80" zoomScaleNormal="80" zoomScaleSheetLayoutView="100" workbookViewId="0"/>
  </sheetViews>
  <sheetFormatPr defaultRowHeight="18" x14ac:dyDescent="0.45"/>
  <cols>
    <col min="1" max="1" width="31.69921875" style="1" bestFit="1" customWidth="1"/>
    <col min="2" max="2" width="29.5" bestFit="1" customWidth="1"/>
    <col min="6" max="6" width="9"/>
    <col min="9" max="9" width="10.5" bestFit="1" customWidth="1"/>
  </cols>
  <sheetData>
    <row r="1" spans="1:6" x14ac:dyDescent="0.45">
      <c r="A1" s="1" t="s">
        <v>109</v>
      </c>
    </row>
    <row r="3" spans="1:6" x14ac:dyDescent="0.45">
      <c r="A3" s="1" t="s">
        <v>79</v>
      </c>
    </row>
    <row r="4" spans="1:6" x14ac:dyDescent="0.45">
      <c r="A4" s="1" t="s">
        <v>80</v>
      </c>
    </row>
    <row r="5" spans="1:6" x14ac:dyDescent="0.45">
      <c r="A5" s="1" t="s">
        <v>85</v>
      </c>
    </row>
    <row r="6" spans="1:6" ht="19.5" customHeight="1" x14ac:dyDescent="0.45"/>
    <row r="7" spans="1:6" x14ac:dyDescent="0.45">
      <c r="A7" s="1" t="s">
        <v>88</v>
      </c>
    </row>
    <row r="8" spans="1:6" x14ac:dyDescent="0.45">
      <c r="A8" s="1" t="s">
        <v>97</v>
      </c>
    </row>
    <row r="9" spans="1:6" x14ac:dyDescent="0.45">
      <c r="A9" s="1" t="s">
        <v>98</v>
      </c>
    </row>
    <row r="10" spans="1:6" x14ac:dyDescent="0.45">
      <c r="A10" s="1" t="s">
        <v>81</v>
      </c>
    </row>
    <row r="11" spans="1:6" x14ac:dyDescent="0.45">
      <c r="A11" s="1" t="s">
        <v>82</v>
      </c>
    </row>
    <row r="13" spans="1:6" x14ac:dyDescent="0.45">
      <c r="A13" s="1" t="s">
        <v>89</v>
      </c>
    </row>
    <row r="14" spans="1:6" x14ac:dyDescent="0.45">
      <c r="A14" s="1" t="s">
        <v>90</v>
      </c>
    </row>
    <row r="15" spans="1:6" ht="59.25" customHeight="1" x14ac:dyDescent="0.45">
      <c r="A15" s="36" t="s">
        <v>86</v>
      </c>
      <c r="B15" s="36"/>
      <c r="C15" s="36"/>
      <c r="D15" s="36"/>
      <c r="E15" s="36"/>
      <c r="F15" s="36"/>
    </row>
    <row r="16" spans="1:6" x14ac:dyDescent="0.45">
      <c r="A16" s="37" t="s">
        <v>99</v>
      </c>
      <c r="B16" s="37"/>
      <c r="C16" s="37"/>
      <c r="D16" s="37"/>
      <c r="E16" s="37"/>
      <c r="F16" s="37"/>
    </row>
    <row r="18" spans="1:9" x14ac:dyDescent="0.45">
      <c r="A18" s="8" t="s">
        <v>87</v>
      </c>
      <c r="B18" s="9"/>
      <c r="C18" s="9"/>
      <c r="D18" s="9"/>
      <c r="E18" s="9"/>
      <c r="F18" s="11" t="s">
        <v>78</v>
      </c>
      <c r="G18" s="9"/>
      <c r="H18" s="9"/>
      <c r="I18" s="10"/>
    </row>
    <row r="19" spans="1:9" x14ac:dyDescent="0.45">
      <c r="A19" s="4" t="s">
        <v>0</v>
      </c>
      <c r="B19" s="5" t="s">
        <v>1</v>
      </c>
      <c r="C19" s="12" t="s">
        <v>2</v>
      </c>
      <c r="D19" s="12" t="s">
        <v>3</v>
      </c>
      <c r="E19" s="12" t="s">
        <v>4</v>
      </c>
      <c r="F19" s="35" t="s">
        <v>69</v>
      </c>
      <c r="G19" s="12" t="s">
        <v>70</v>
      </c>
      <c r="H19" s="12" t="s">
        <v>71</v>
      </c>
      <c r="I19" s="13" t="s">
        <v>72</v>
      </c>
    </row>
    <row r="20" spans="1:9" x14ac:dyDescent="0.45">
      <c r="A20" s="2">
        <v>45825</v>
      </c>
      <c r="B20" s="3" t="s">
        <v>144</v>
      </c>
      <c r="C20" s="3">
        <v>30</v>
      </c>
      <c r="D20" s="3">
        <v>8</v>
      </c>
      <c r="E20" s="3">
        <v>110</v>
      </c>
      <c r="F20" s="19"/>
      <c r="G20" s="14">
        <f>IFERROR(VLOOKUP($F20,単価設定!$A$2:$C$5,2,FALSE)*(IF($D20&lt;=3,3,ROUND($D20,0))+2),0)</f>
        <v>0</v>
      </c>
      <c r="H20" s="14">
        <f>IFERROR(VLOOKUP($F20,単価設定!$A$2:$C$5,3,FALSE)*ROUNDUP($E20,-1),0)</f>
        <v>0</v>
      </c>
      <c r="I20" s="15">
        <f>G20+H20</f>
        <v>0</v>
      </c>
    </row>
    <row r="21" spans="1:9" x14ac:dyDescent="0.45">
      <c r="A21" s="2">
        <v>45825</v>
      </c>
      <c r="B21" s="3" t="s">
        <v>145</v>
      </c>
      <c r="C21" s="3">
        <v>40</v>
      </c>
      <c r="D21" s="3">
        <v>8</v>
      </c>
      <c r="E21" s="3">
        <v>175</v>
      </c>
      <c r="F21" s="19"/>
      <c r="G21" s="14">
        <f>IFERROR(VLOOKUP($F21,単価設定!$A$2:$C$5,2,FALSE)*(IF($D21&lt;=3,3,ROUND($D21,0))+2),0)</f>
        <v>0</v>
      </c>
      <c r="H21" s="14">
        <f>IFERROR(VLOOKUP($F21,単価設定!$A$2:$C$5,3,FALSE)*ROUNDUP($E21,-1),0)</f>
        <v>0</v>
      </c>
      <c r="I21" s="15">
        <f t="shared" ref="I21:I84" si="0">G21+H21</f>
        <v>0</v>
      </c>
    </row>
    <row r="22" spans="1:9" x14ac:dyDescent="0.45">
      <c r="A22" s="2">
        <v>45825</v>
      </c>
      <c r="B22" s="3" t="s">
        <v>145</v>
      </c>
      <c r="C22" s="3">
        <v>44</v>
      </c>
      <c r="D22" s="3">
        <v>8</v>
      </c>
      <c r="E22" s="3">
        <v>175</v>
      </c>
      <c r="F22" s="19"/>
      <c r="G22" s="14">
        <f>IFERROR(VLOOKUP($F22,単価設定!$A$2:$C$5,2,FALSE)*(IF($D22&lt;=3,3,ROUND($D22,0))+2),0)</f>
        <v>0</v>
      </c>
      <c r="H22" s="14">
        <f>IFERROR(VLOOKUP($F22,単価設定!$A$2:$C$5,3,FALSE)*ROUNDUP($E22,-1),0)</f>
        <v>0</v>
      </c>
      <c r="I22" s="15">
        <f t="shared" si="0"/>
        <v>0</v>
      </c>
    </row>
    <row r="23" spans="1:9" x14ac:dyDescent="0.45">
      <c r="A23" s="2">
        <v>45826</v>
      </c>
      <c r="B23" s="3" t="s">
        <v>8</v>
      </c>
      <c r="C23" s="3">
        <v>45</v>
      </c>
      <c r="D23" s="3">
        <v>7.5</v>
      </c>
      <c r="E23" s="3">
        <v>130</v>
      </c>
      <c r="F23" s="19"/>
      <c r="G23" s="14">
        <f>IFERROR(VLOOKUP($F23,単価設定!$A$2:$C$5,2,FALSE)*(IF($D23&lt;=3,3,ROUND($D23,0))+2),0)</f>
        <v>0</v>
      </c>
      <c r="H23" s="14">
        <f>IFERROR(VLOOKUP($F23,単価設定!$A$2:$C$5,3,FALSE)*ROUNDUP($E23,-1),0)</f>
        <v>0</v>
      </c>
      <c r="I23" s="15">
        <f>G23+H23</f>
        <v>0</v>
      </c>
    </row>
    <row r="24" spans="1:9" x14ac:dyDescent="0.45">
      <c r="A24" s="2">
        <v>45826</v>
      </c>
      <c r="B24" s="3" t="s">
        <v>68</v>
      </c>
      <c r="C24" s="3">
        <v>25</v>
      </c>
      <c r="D24" s="3">
        <v>11</v>
      </c>
      <c r="E24" s="3">
        <v>76</v>
      </c>
      <c r="F24" s="19"/>
      <c r="G24" s="14">
        <f>IFERROR(VLOOKUP($F24,単価設定!$A$2:$C$5,2,FALSE)*(IF($D24&lt;=3,3,ROUND($D24,0))+2),0)</f>
        <v>0</v>
      </c>
      <c r="H24" s="14">
        <f>IFERROR(VLOOKUP($F24,単価設定!$A$2:$C$5,3,FALSE)*ROUNDUP($E24,-1),0)</f>
        <v>0</v>
      </c>
      <c r="I24" s="15">
        <f t="shared" si="0"/>
        <v>0</v>
      </c>
    </row>
    <row r="25" spans="1:9" x14ac:dyDescent="0.45">
      <c r="A25" s="2">
        <v>45827</v>
      </c>
      <c r="B25" s="3" t="s">
        <v>145</v>
      </c>
      <c r="C25" s="3">
        <v>23</v>
      </c>
      <c r="D25" s="3">
        <v>7.5</v>
      </c>
      <c r="E25" s="3">
        <v>115</v>
      </c>
      <c r="F25" s="19"/>
      <c r="G25" s="14">
        <f>IFERROR(VLOOKUP($F25,単価設定!$A$2:$C$5,2,FALSE)*(IF($D25&lt;=3,3,ROUND($D25,0))+2),0)</f>
        <v>0</v>
      </c>
      <c r="H25" s="14">
        <f>IFERROR(VLOOKUP($F25,単価設定!$A$2:$C$5,3,FALSE)*ROUNDUP($E25,-1),0)</f>
        <v>0</v>
      </c>
      <c r="I25" s="15">
        <f t="shared" si="0"/>
        <v>0</v>
      </c>
    </row>
    <row r="26" spans="1:9" x14ac:dyDescent="0.45">
      <c r="A26" s="2">
        <v>45827</v>
      </c>
      <c r="B26" s="3" t="s">
        <v>145</v>
      </c>
      <c r="C26" s="3">
        <v>50</v>
      </c>
      <c r="D26" s="3">
        <v>8</v>
      </c>
      <c r="E26" s="3">
        <v>110</v>
      </c>
      <c r="F26" s="19"/>
      <c r="G26" s="14">
        <f>IFERROR(VLOOKUP($F26,単価設定!$A$2:$C$5,2,FALSE)*(IF($D26&lt;=3,3,ROUND($D26,0))+2),0)</f>
        <v>0</v>
      </c>
      <c r="H26" s="14">
        <f>IFERROR(VLOOKUP($F26,単価設定!$A$2:$C$5,3,FALSE)*ROUNDUP($E26,-1),0)</f>
        <v>0</v>
      </c>
      <c r="I26" s="15">
        <f t="shared" si="0"/>
        <v>0</v>
      </c>
    </row>
    <row r="27" spans="1:9" x14ac:dyDescent="0.45">
      <c r="A27" s="2">
        <v>45828</v>
      </c>
      <c r="B27" s="3" t="s">
        <v>143</v>
      </c>
      <c r="C27" s="3">
        <v>25</v>
      </c>
      <c r="D27" s="3">
        <v>7.5</v>
      </c>
      <c r="E27" s="3">
        <v>130</v>
      </c>
      <c r="F27" s="19"/>
      <c r="G27" s="14">
        <f>IFERROR(VLOOKUP($F27,単価設定!$A$2:$C$5,2,FALSE)*(IF($D27&lt;=3,3,ROUND($D27,0))+2),0)</f>
        <v>0</v>
      </c>
      <c r="H27" s="14">
        <f>IFERROR(VLOOKUP($F27,単価設定!$A$2:$C$5,3,FALSE)*ROUNDUP($E27,-1),0)</f>
        <v>0</v>
      </c>
      <c r="I27" s="15">
        <f t="shared" si="0"/>
        <v>0</v>
      </c>
    </row>
    <row r="28" spans="1:9" x14ac:dyDescent="0.45">
      <c r="A28" s="2">
        <v>45832</v>
      </c>
      <c r="B28" s="3" t="s">
        <v>146</v>
      </c>
      <c r="C28" s="3">
        <v>50</v>
      </c>
      <c r="D28" s="3">
        <v>7.5</v>
      </c>
      <c r="E28" s="3">
        <v>110</v>
      </c>
      <c r="F28" s="19"/>
      <c r="G28" s="14">
        <f>IFERROR(VLOOKUP($F28,単価設定!$A$2:$C$5,2,FALSE)*(IF($D28&lt;=3,3,ROUND($D28,0))+2),0)</f>
        <v>0</v>
      </c>
      <c r="H28" s="14">
        <f>IFERROR(VLOOKUP($F28,単価設定!$A$2:$C$5,3,FALSE)*ROUNDUP($E28,-1),0)</f>
        <v>0</v>
      </c>
      <c r="I28" s="15">
        <f t="shared" si="0"/>
        <v>0</v>
      </c>
    </row>
    <row r="29" spans="1:9" x14ac:dyDescent="0.45">
      <c r="A29" s="2">
        <v>45832</v>
      </c>
      <c r="B29" s="3" t="s">
        <v>143</v>
      </c>
      <c r="C29" s="3">
        <v>25</v>
      </c>
      <c r="D29" s="3">
        <v>7.5</v>
      </c>
      <c r="E29" s="3">
        <v>160</v>
      </c>
      <c r="F29" s="19"/>
      <c r="G29" s="14">
        <f>IFERROR(VLOOKUP($F29,単価設定!$A$2:$C$5,2,FALSE)*(IF($D29&lt;=3,3,ROUND($D29,0))+2),0)</f>
        <v>0</v>
      </c>
      <c r="H29" s="14">
        <f>IFERROR(VLOOKUP($F29,単価設定!$A$2:$C$5,3,FALSE)*ROUNDUP($E29,-1),0)</f>
        <v>0</v>
      </c>
      <c r="I29" s="15">
        <f t="shared" si="0"/>
        <v>0</v>
      </c>
    </row>
    <row r="30" spans="1:9" x14ac:dyDescent="0.45">
      <c r="A30" s="2">
        <v>45833</v>
      </c>
      <c r="B30" s="3" t="s">
        <v>147</v>
      </c>
      <c r="C30" s="3">
        <v>28</v>
      </c>
      <c r="D30" s="3">
        <v>8</v>
      </c>
      <c r="E30" s="3">
        <v>160</v>
      </c>
      <c r="F30" s="19"/>
      <c r="G30" s="14">
        <f>IFERROR(VLOOKUP($F30,単価設定!$A$2:$C$5,2,FALSE)*(IF($D30&lt;=3,3,ROUND($D30,0))+2),0)</f>
        <v>0</v>
      </c>
      <c r="H30" s="14">
        <f>IFERROR(VLOOKUP($F30,単価設定!$A$2:$C$5,3,FALSE)*ROUNDUP($E30,-1),0)</f>
        <v>0</v>
      </c>
      <c r="I30" s="15">
        <f t="shared" si="0"/>
        <v>0</v>
      </c>
    </row>
    <row r="31" spans="1:9" x14ac:dyDescent="0.45">
      <c r="A31" s="2">
        <v>45834</v>
      </c>
      <c r="B31" s="3" t="s">
        <v>148</v>
      </c>
      <c r="C31" s="3">
        <v>30</v>
      </c>
      <c r="D31" s="3">
        <v>7.5</v>
      </c>
      <c r="E31" s="3">
        <v>90</v>
      </c>
      <c r="F31" s="19"/>
      <c r="G31" s="14">
        <f>IFERROR(VLOOKUP($F31,単価設定!$A$2:$C$5,2,FALSE)*(IF($D31&lt;=3,3,ROUND($D31,0))+2),0)</f>
        <v>0</v>
      </c>
      <c r="H31" s="14">
        <f>IFERROR(VLOOKUP($F31,単価設定!$A$2:$C$5,3,FALSE)*ROUNDUP($E31,-1),0)</f>
        <v>0</v>
      </c>
      <c r="I31" s="15">
        <f t="shared" si="0"/>
        <v>0</v>
      </c>
    </row>
    <row r="32" spans="1:9" x14ac:dyDescent="0.45">
      <c r="A32" s="2">
        <v>45834</v>
      </c>
      <c r="B32" s="3" t="s">
        <v>143</v>
      </c>
      <c r="C32" s="3">
        <v>34</v>
      </c>
      <c r="D32" s="3">
        <v>8</v>
      </c>
      <c r="E32" s="3">
        <v>170</v>
      </c>
      <c r="F32" s="19"/>
      <c r="G32" s="14">
        <f>IFERROR(VLOOKUP($F32,単価設定!$A$2:$C$5,2,FALSE)*(IF($D32&lt;=3,3,ROUND($D32,0))+2),0)</f>
        <v>0</v>
      </c>
      <c r="H32" s="14">
        <f>IFERROR(VLOOKUP($F32,単価設定!$A$2:$C$5,3,FALSE)*ROUNDUP($E32,-1),0)</f>
        <v>0</v>
      </c>
      <c r="I32" s="15">
        <f t="shared" si="0"/>
        <v>0</v>
      </c>
    </row>
    <row r="33" spans="1:9" x14ac:dyDescent="0.45">
      <c r="A33" s="2">
        <v>45835</v>
      </c>
      <c r="B33" s="3" t="s">
        <v>144</v>
      </c>
      <c r="C33" s="3">
        <v>30</v>
      </c>
      <c r="D33" s="3">
        <v>7.5</v>
      </c>
      <c r="E33" s="3">
        <v>170</v>
      </c>
      <c r="F33" s="19"/>
      <c r="G33" s="14">
        <f>IFERROR(VLOOKUP($F33,単価設定!$A$2:$C$5,2,FALSE)*(IF($D33&lt;=3,3,ROUND($D33,0))+2),0)</f>
        <v>0</v>
      </c>
      <c r="H33" s="14">
        <f>IFERROR(VLOOKUP($F33,単価設定!$A$2:$C$5,3,FALSE)*ROUNDUP($E33,-1),0)</f>
        <v>0</v>
      </c>
      <c r="I33" s="15">
        <f t="shared" si="0"/>
        <v>0</v>
      </c>
    </row>
    <row r="34" spans="1:9" x14ac:dyDescent="0.45">
      <c r="A34" s="2">
        <v>45838</v>
      </c>
      <c r="B34" s="3" t="s">
        <v>149</v>
      </c>
      <c r="C34" s="3">
        <v>25</v>
      </c>
      <c r="D34" s="3">
        <v>5.5</v>
      </c>
      <c r="E34" s="3">
        <v>60</v>
      </c>
      <c r="F34" s="19"/>
      <c r="G34" s="14">
        <f>IFERROR(VLOOKUP($F34,単価設定!$A$2:$C$5,2,FALSE)*(IF($D34&lt;=3,3,ROUND($D34,0))+2),0)</f>
        <v>0</v>
      </c>
      <c r="H34" s="14">
        <f>IFERROR(VLOOKUP($F34,単価設定!$A$2:$C$5,3,FALSE)*ROUNDUP($E34,-1),0)</f>
        <v>0</v>
      </c>
      <c r="I34" s="15">
        <f t="shared" si="0"/>
        <v>0</v>
      </c>
    </row>
    <row r="35" spans="1:9" x14ac:dyDescent="0.45">
      <c r="A35" s="2">
        <v>45839</v>
      </c>
      <c r="B35" s="3" t="s">
        <v>11</v>
      </c>
      <c r="C35" s="3">
        <v>30</v>
      </c>
      <c r="D35" s="3">
        <v>8</v>
      </c>
      <c r="E35" s="3">
        <v>155</v>
      </c>
      <c r="F35" s="19"/>
      <c r="G35" s="14">
        <f>IFERROR(VLOOKUP($F35,単価設定!$A$2:$C$5,2,FALSE)*(IF($D35&lt;=3,3,ROUND($D35,0))+2),0)</f>
        <v>0</v>
      </c>
      <c r="H35" s="14">
        <f>IFERROR(VLOOKUP($F35,単価設定!$A$2:$C$5,3,FALSE)*ROUNDUP($E35,-1),0)</f>
        <v>0</v>
      </c>
      <c r="I35" s="15">
        <f t="shared" si="0"/>
        <v>0</v>
      </c>
    </row>
    <row r="36" spans="1:9" x14ac:dyDescent="0.45">
      <c r="A36" s="2">
        <v>45839</v>
      </c>
      <c r="B36" s="3" t="s">
        <v>143</v>
      </c>
      <c r="C36" s="3">
        <v>35</v>
      </c>
      <c r="D36" s="3">
        <v>8</v>
      </c>
      <c r="E36" s="3">
        <v>90</v>
      </c>
      <c r="F36" s="19"/>
      <c r="G36" s="14">
        <f>IFERROR(VLOOKUP($F36,単価設定!$A$2:$C$5,2,FALSE)*(IF($D36&lt;=3,3,ROUND($D36,0))+2),0)</f>
        <v>0</v>
      </c>
      <c r="H36" s="14">
        <f>IFERROR(VLOOKUP($F36,単価設定!$A$2:$C$5,3,FALSE)*ROUNDUP($E36,-1),0)</f>
        <v>0</v>
      </c>
      <c r="I36" s="15">
        <f t="shared" si="0"/>
        <v>0</v>
      </c>
    </row>
    <row r="37" spans="1:9" x14ac:dyDescent="0.45">
      <c r="A37" s="2">
        <v>45841</v>
      </c>
      <c r="B37" s="3" t="s">
        <v>9</v>
      </c>
      <c r="C37" s="3">
        <v>30</v>
      </c>
      <c r="D37" s="3">
        <v>8</v>
      </c>
      <c r="E37" s="3">
        <v>175</v>
      </c>
      <c r="F37" s="19"/>
      <c r="G37" s="14">
        <f>IFERROR(VLOOKUP($F37,単価設定!$A$2:$C$5,2,FALSE)*(IF($D37&lt;=3,3,ROUND($D37,0))+2),0)</f>
        <v>0</v>
      </c>
      <c r="H37" s="14">
        <f>IFERROR(VLOOKUP($F37,単価設定!$A$2:$C$5,3,FALSE)*ROUNDUP($E37,-1),0)</f>
        <v>0</v>
      </c>
      <c r="I37" s="15">
        <f t="shared" si="0"/>
        <v>0</v>
      </c>
    </row>
    <row r="38" spans="1:9" x14ac:dyDescent="0.45">
      <c r="A38" s="2">
        <v>45842</v>
      </c>
      <c r="B38" s="3" t="s">
        <v>44</v>
      </c>
      <c r="C38" s="3">
        <v>30</v>
      </c>
      <c r="D38" s="3">
        <v>8</v>
      </c>
      <c r="E38" s="3">
        <v>175</v>
      </c>
      <c r="F38" s="19"/>
      <c r="G38" s="14">
        <f>IFERROR(VLOOKUP($F38,単価設定!$A$2:$C$5,2,FALSE)*(IF($D38&lt;=3,3,ROUND($D38,0))+2),0)</f>
        <v>0</v>
      </c>
      <c r="H38" s="14">
        <f>IFERROR(VLOOKUP($F38,単価設定!$A$2:$C$5,3,FALSE)*ROUNDUP($E38,-1),0)</f>
        <v>0</v>
      </c>
      <c r="I38" s="15">
        <f t="shared" si="0"/>
        <v>0</v>
      </c>
    </row>
    <row r="39" spans="1:9" x14ac:dyDescent="0.45">
      <c r="A39" s="2">
        <v>45846</v>
      </c>
      <c r="B39" s="3" t="s">
        <v>143</v>
      </c>
      <c r="C39" s="3">
        <v>60</v>
      </c>
      <c r="D39" s="3">
        <v>7</v>
      </c>
      <c r="E39" s="3">
        <v>130</v>
      </c>
      <c r="F39" s="19"/>
      <c r="G39" s="14">
        <f>IFERROR(VLOOKUP($F39,単価設定!$A$2:$C$5,2,FALSE)*(IF($D39&lt;=3,3,ROUND($D39,0))+2),0)</f>
        <v>0</v>
      </c>
      <c r="H39" s="14">
        <f>IFERROR(VLOOKUP($F39,単価設定!$A$2:$C$5,3,FALSE)*ROUNDUP($E39,-1),0)</f>
        <v>0</v>
      </c>
      <c r="I39" s="15">
        <f t="shared" si="0"/>
        <v>0</v>
      </c>
    </row>
    <row r="40" spans="1:9" x14ac:dyDescent="0.45">
      <c r="A40" s="2">
        <v>45847</v>
      </c>
      <c r="B40" s="3" t="s">
        <v>7</v>
      </c>
      <c r="C40" s="3">
        <v>55</v>
      </c>
      <c r="D40" s="3">
        <v>8</v>
      </c>
      <c r="E40" s="3">
        <v>170</v>
      </c>
      <c r="F40" s="19"/>
      <c r="G40" s="14">
        <f>IFERROR(VLOOKUP($F40,単価設定!$A$2:$C$5,2,FALSE)*(IF($D40&lt;=3,3,ROUND($D40,0))+2),0)</f>
        <v>0</v>
      </c>
      <c r="H40" s="14">
        <f>IFERROR(VLOOKUP($F40,単価設定!$A$2:$C$5,3,FALSE)*ROUNDUP($E40,-1),0)</f>
        <v>0</v>
      </c>
      <c r="I40" s="15">
        <f t="shared" si="0"/>
        <v>0</v>
      </c>
    </row>
    <row r="41" spans="1:9" x14ac:dyDescent="0.45">
      <c r="A41" s="2">
        <v>45848</v>
      </c>
      <c r="B41" s="3" t="s">
        <v>21</v>
      </c>
      <c r="C41" s="3">
        <v>45</v>
      </c>
      <c r="D41" s="3">
        <v>7</v>
      </c>
      <c r="E41" s="3">
        <v>130</v>
      </c>
      <c r="F41" s="19"/>
      <c r="G41" s="14">
        <f>IFERROR(VLOOKUP($F41,単価設定!$A$2:$C$5,2,FALSE)*(IF($D41&lt;=3,3,ROUND($D41,0))+2),0)</f>
        <v>0</v>
      </c>
      <c r="H41" s="14">
        <f>IFERROR(VLOOKUP($F41,単価設定!$A$2:$C$5,3,FALSE)*ROUNDUP($E41,-1),0)</f>
        <v>0</v>
      </c>
      <c r="I41" s="15">
        <f t="shared" si="0"/>
        <v>0</v>
      </c>
    </row>
    <row r="42" spans="1:9" x14ac:dyDescent="0.45">
      <c r="A42" s="2">
        <v>45848</v>
      </c>
      <c r="B42" s="3" t="s">
        <v>12</v>
      </c>
      <c r="C42" s="3">
        <v>30</v>
      </c>
      <c r="D42" s="3">
        <v>8</v>
      </c>
      <c r="E42" s="3">
        <v>175</v>
      </c>
      <c r="F42" s="19"/>
      <c r="G42" s="14">
        <f>IFERROR(VLOOKUP($F42,単価設定!$A$2:$C$5,2,FALSE)*(IF($D42&lt;=3,3,ROUND($D42,0))+2),0)</f>
        <v>0</v>
      </c>
      <c r="H42" s="14">
        <f>IFERROR(VLOOKUP($F42,単価設定!$A$2:$C$5,3,FALSE)*ROUNDUP($E42,-1),0)</f>
        <v>0</v>
      </c>
      <c r="I42" s="15">
        <f t="shared" si="0"/>
        <v>0</v>
      </c>
    </row>
    <row r="43" spans="1:9" x14ac:dyDescent="0.45">
      <c r="A43" s="2">
        <v>45850</v>
      </c>
      <c r="B43" s="3" t="s">
        <v>67</v>
      </c>
      <c r="C43" s="3">
        <v>40</v>
      </c>
      <c r="D43" s="3">
        <v>8</v>
      </c>
      <c r="E43" s="3">
        <v>175</v>
      </c>
      <c r="F43" s="19"/>
      <c r="G43" s="14">
        <f>IFERROR(VLOOKUP($F43,単価設定!$A$2:$C$5,2,FALSE)*(IF($D43&lt;=3,3,ROUND($D43,0))+2),0)</f>
        <v>0</v>
      </c>
      <c r="H43" s="14">
        <f>IFERROR(VLOOKUP($F43,単価設定!$A$2:$C$5,3,FALSE)*ROUNDUP($E43,-1),0)</f>
        <v>0</v>
      </c>
      <c r="I43" s="15">
        <f t="shared" si="0"/>
        <v>0</v>
      </c>
    </row>
    <row r="44" spans="1:9" x14ac:dyDescent="0.45">
      <c r="A44" s="2">
        <v>45854</v>
      </c>
      <c r="B44" s="3" t="s">
        <v>145</v>
      </c>
      <c r="C44" s="3">
        <v>33</v>
      </c>
      <c r="D44" s="3">
        <v>8</v>
      </c>
      <c r="E44" s="3">
        <v>170</v>
      </c>
      <c r="F44" s="19"/>
      <c r="G44" s="14">
        <f>IFERROR(VLOOKUP($F44,単価設定!$A$2:$C$5,2,FALSE)*(IF($D44&lt;=3,3,ROUND($D44,0))+2),0)</f>
        <v>0</v>
      </c>
      <c r="H44" s="14">
        <f>IFERROR(VLOOKUP($F44,単価設定!$A$2:$C$5,3,FALSE)*ROUNDUP($E44,-1),0)</f>
        <v>0</v>
      </c>
      <c r="I44" s="15">
        <f t="shared" si="0"/>
        <v>0</v>
      </c>
    </row>
    <row r="45" spans="1:9" x14ac:dyDescent="0.45">
      <c r="A45" s="2">
        <v>45854</v>
      </c>
      <c r="B45" s="3" t="s">
        <v>145</v>
      </c>
      <c r="C45" s="3">
        <v>40</v>
      </c>
      <c r="D45" s="3">
        <v>8</v>
      </c>
      <c r="E45" s="3">
        <v>170</v>
      </c>
      <c r="F45" s="19"/>
      <c r="G45" s="14">
        <f>IFERROR(VLOOKUP($F45,単価設定!$A$2:$C$5,2,FALSE)*(IF($D45&lt;=3,3,ROUND($D45,0))+2),0)</f>
        <v>0</v>
      </c>
      <c r="H45" s="14">
        <f>IFERROR(VLOOKUP($F45,単価設定!$A$2:$C$5,3,FALSE)*ROUNDUP($E45,-1),0)</f>
        <v>0</v>
      </c>
      <c r="I45" s="15">
        <f t="shared" si="0"/>
        <v>0</v>
      </c>
    </row>
    <row r="46" spans="1:9" x14ac:dyDescent="0.45">
      <c r="A46" s="2">
        <v>45855</v>
      </c>
      <c r="B46" s="3" t="s">
        <v>143</v>
      </c>
      <c r="C46" s="3">
        <v>22</v>
      </c>
      <c r="D46" s="3">
        <v>8</v>
      </c>
      <c r="E46" s="3">
        <v>175</v>
      </c>
      <c r="F46" s="19"/>
      <c r="G46" s="14">
        <f>IFERROR(VLOOKUP($F46,単価設定!$A$2:$C$5,2,FALSE)*(IF($D46&lt;=3,3,ROUND($D46,0))+2),0)</f>
        <v>0</v>
      </c>
      <c r="H46" s="14">
        <f>IFERROR(VLOOKUP($F46,単価設定!$A$2:$C$5,3,FALSE)*ROUNDUP($E46,-1),0)</f>
        <v>0</v>
      </c>
      <c r="I46" s="15">
        <f t="shared" si="0"/>
        <v>0</v>
      </c>
    </row>
    <row r="47" spans="1:9" x14ac:dyDescent="0.45">
      <c r="A47" s="2">
        <v>45855</v>
      </c>
      <c r="B47" s="3" t="s">
        <v>146</v>
      </c>
      <c r="C47" s="3">
        <v>33</v>
      </c>
      <c r="D47" s="3">
        <v>7.5</v>
      </c>
      <c r="E47" s="3">
        <v>130</v>
      </c>
      <c r="F47" s="19"/>
      <c r="G47" s="14">
        <f>IFERROR(VLOOKUP($F47,単価設定!$A$2:$C$5,2,FALSE)*(IF($D47&lt;=3,3,ROUND($D47,0))+2),0)</f>
        <v>0</v>
      </c>
      <c r="H47" s="14">
        <f>IFERROR(VLOOKUP($F47,単価設定!$A$2:$C$5,3,FALSE)*ROUNDUP($E47,-1),0)</f>
        <v>0</v>
      </c>
      <c r="I47" s="15">
        <f t="shared" si="0"/>
        <v>0</v>
      </c>
    </row>
    <row r="48" spans="1:9" x14ac:dyDescent="0.45">
      <c r="A48" s="2">
        <v>45856</v>
      </c>
      <c r="B48" s="3" t="s">
        <v>150</v>
      </c>
      <c r="C48" s="3">
        <v>30</v>
      </c>
      <c r="D48" s="3">
        <v>8</v>
      </c>
      <c r="E48" s="3">
        <v>175</v>
      </c>
      <c r="F48" s="19"/>
      <c r="G48" s="14">
        <f>IFERROR(VLOOKUP($F48,単価設定!$A$2:$C$5,2,FALSE)*(IF($D48&lt;=3,3,ROUND($D48,0))+2),0)</f>
        <v>0</v>
      </c>
      <c r="H48" s="14">
        <f>IFERROR(VLOOKUP($F48,単価設定!$A$2:$C$5,3,FALSE)*ROUNDUP($E48,-1),0)</f>
        <v>0</v>
      </c>
      <c r="I48" s="15">
        <f t="shared" si="0"/>
        <v>0</v>
      </c>
    </row>
    <row r="49" spans="1:9" x14ac:dyDescent="0.45">
      <c r="A49" s="2">
        <v>45861</v>
      </c>
      <c r="B49" s="3" t="s">
        <v>15</v>
      </c>
      <c r="C49" s="3">
        <v>40</v>
      </c>
      <c r="D49" s="3">
        <v>8</v>
      </c>
      <c r="E49" s="3">
        <v>175</v>
      </c>
      <c r="F49" s="19"/>
      <c r="G49" s="14">
        <f>IFERROR(VLOOKUP($F49,単価設定!$A$2:$C$5,2,FALSE)*(IF($D49&lt;=3,3,ROUND($D49,0))+2),0)</f>
        <v>0</v>
      </c>
      <c r="H49" s="14">
        <f>IFERROR(VLOOKUP($F49,単価設定!$A$2:$C$5,3,FALSE)*ROUNDUP($E49,-1),0)</f>
        <v>0</v>
      </c>
      <c r="I49" s="15">
        <f t="shared" si="0"/>
        <v>0</v>
      </c>
    </row>
    <row r="50" spans="1:9" x14ac:dyDescent="0.45">
      <c r="A50" s="2">
        <v>45862</v>
      </c>
      <c r="B50" s="3" t="s">
        <v>13</v>
      </c>
      <c r="C50" s="3">
        <v>40</v>
      </c>
      <c r="D50" s="3">
        <v>8</v>
      </c>
      <c r="E50" s="3">
        <v>135</v>
      </c>
      <c r="F50" s="19"/>
      <c r="G50" s="14">
        <f>IFERROR(VLOOKUP($F50,単価設定!$A$2:$C$5,2,FALSE)*(IF($D50&lt;=3,3,ROUND($D50,0))+2),0)</f>
        <v>0</v>
      </c>
      <c r="H50" s="14">
        <f>IFERROR(VLOOKUP($F50,単価設定!$A$2:$C$5,3,FALSE)*ROUNDUP($E50,-1),0)</f>
        <v>0</v>
      </c>
      <c r="I50" s="15">
        <f t="shared" si="0"/>
        <v>0</v>
      </c>
    </row>
    <row r="51" spans="1:9" x14ac:dyDescent="0.45">
      <c r="A51" s="2">
        <v>45862</v>
      </c>
      <c r="B51" s="3" t="s">
        <v>17</v>
      </c>
      <c r="C51" s="3">
        <v>50</v>
      </c>
      <c r="D51" s="3">
        <v>8</v>
      </c>
      <c r="E51" s="3">
        <v>80</v>
      </c>
      <c r="F51" s="19"/>
      <c r="G51" s="14">
        <f>IFERROR(VLOOKUP($F51,単価設定!$A$2:$C$5,2,FALSE)*(IF($D51&lt;=3,3,ROUND($D51,0))+2),0)</f>
        <v>0</v>
      </c>
      <c r="H51" s="14">
        <f>IFERROR(VLOOKUP($F51,単価設定!$A$2:$C$5,3,FALSE)*ROUNDUP($E51,-1),0)</f>
        <v>0</v>
      </c>
      <c r="I51" s="15">
        <f t="shared" si="0"/>
        <v>0</v>
      </c>
    </row>
    <row r="52" spans="1:9" x14ac:dyDescent="0.45">
      <c r="A52" s="2">
        <v>45863</v>
      </c>
      <c r="B52" s="3" t="s">
        <v>24</v>
      </c>
      <c r="C52" s="3">
        <v>30</v>
      </c>
      <c r="D52" s="3">
        <v>8</v>
      </c>
      <c r="E52" s="3">
        <v>175</v>
      </c>
      <c r="F52" s="19"/>
      <c r="G52" s="14">
        <f>IFERROR(VLOOKUP($F52,単価設定!$A$2:$C$5,2,FALSE)*(IF($D52&lt;=3,3,ROUND($D52,0))+2),0)</f>
        <v>0</v>
      </c>
      <c r="H52" s="14">
        <f>IFERROR(VLOOKUP($F52,単価設定!$A$2:$C$5,3,FALSE)*ROUNDUP($E52,-1),0)</f>
        <v>0</v>
      </c>
      <c r="I52" s="15">
        <f t="shared" si="0"/>
        <v>0</v>
      </c>
    </row>
    <row r="53" spans="1:9" x14ac:dyDescent="0.45">
      <c r="A53" s="2">
        <v>45864</v>
      </c>
      <c r="B53" s="3" t="s">
        <v>151</v>
      </c>
      <c r="C53" s="3">
        <v>40</v>
      </c>
      <c r="D53" s="3">
        <v>8</v>
      </c>
      <c r="E53" s="3">
        <v>160</v>
      </c>
      <c r="F53" s="19"/>
      <c r="G53" s="14">
        <f>IFERROR(VLOOKUP($F53,単価設定!$A$2:$C$5,2,FALSE)*(IF($D53&lt;=3,3,ROUND($D53,0))+2),0)</f>
        <v>0</v>
      </c>
      <c r="H53" s="14">
        <f>IFERROR(VLOOKUP($F53,単価設定!$A$2:$C$5,3,FALSE)*ROUNDUP($E53,-1),0)</f>
        <v>0</v>
      </c>
      <c r="I53" s="15">
        <f t="shared" si="0"/>
        <v>0</v>
      </c>
    </row>
    <row r="54" spans="1:9" x14ac:dyDescent="0.45">
      <c r="A54" s="2">
        <v>45867</v>
      </c>
      <c r="B54" s="3" t="s">
        <v>53</v>
      </c>
      <c r="C54" s="3">
        <v>40</v>
      </c>
      <c r="D54" s="3">
        <v>8</v>
      </c>
      <c r="E54" s="3">
        <v>170</v>
      </c>
      <c r="F54" s="19"/>
      <c r="G54" s="14">
        <f>IFERROR(VLOOKUP($F54,単価設定!$A$2:$C$5,2,FALSE)*(IF($D54&lt;=3,3,ROUND($D54,0))+2),0)</f>
        <v>0</v>
      </c>
      <c r="H54" s="14">
        <f>IFERROR(VLOOKUP($F54,単価設定!$A$2:$C$5,3,FALSE)*ROUNDUP($E54,-1),0)</f>
        <v>0</v>
      </c>
      <c r="I54" s="15">
        <f t="shared" si="0"/>
        <v>0</v>
      </c>
    </row>
    <row r="55" spans="1:9" x14ac:dyDescent="0.45">
      <c r="A55" s="2">
        <v>45868</v>
      </c>
      <c r="B55" s="3" t="s">
        <v>14</v>
      </c>
      <c r="C55" s="3">
        <v>50</v>
      </c>
      <c r="D55" s="3">
        <v>8</v>
      </c>
      <c r="E55" s="3">
        <v>90</v>
      </c>
      <c r="F55" s="19"/>
      <c r="G55" s="14">
        <f>IFERROR(VLOOKUP($F55,単価設定!$A$2:$C$5,2,FALSE)*(IF($D55&lt;=3,3,ROUND($D55,0))+2),0)</f>
        <v>0</v>
      </c>
      <c r="H55" s="14">
        <f>IFERROR(VLOOKUP($F55,単価設定!$A$2:$C$5,3,FALSE)*ROUNDUP($E55,-1),0)</f>
        <v>0</v>
      </c>
      <c r="I55" s="15">
        <f t="shared" si="0"/>
        <v>0</v>
      </c>
    </row>
    <row r="56" spans="1:9" x14ac:dyDescent="0.45">
      <c r="A56" s="2">
        <v>45868</v>
      </c>
      <c r="B56" s="3" t="s">
        <v>152</v>
      </c>
      <c r="C56" s="3" t="s">
        <v>152</v>
      </c>
      <c r="D56" s="3">
        <v>8</v>
      </c>
      <c r="E56" s="3">
        <v>175</v>
      </c>
      <c r="F56" s="19"/>
      <c r="G56" s="14">
        <f>IFERROR(VLOOKUP($F56,単価設定!$A$2:$C$5,2,FALSE)*(IF($D56&lt;=3,3,ROUND($D56,0))+2),0)</f>
        <v>0</v>
      </c>
      <c r="H56" s="14">
        <f>IFERROR(VLOOKUP($F56,単価設定!$A$2:$C$5,3,FALSE)*ROUNDUP($E56,-1),0)</f>
        <v>0</v>
      </c>
      <c r="I56" s="15">
        <f t="shared" si="0"/>
        <v>0</v>
      </c>
    </row>
    <row r="57" spans="1:9" x14ac:dyDescent="0.45">
      <c r="A57" s="2">
        <v>45869</v>
      </c>
      <c r="B57" s="3" t="s">
        <v>18</v>
      </c>
      <c r="C57" s="3">
        <v>30</v>
      </c>
      <c r="D57" s="3">
        <v>8</v>
      </c>
      <c r="E57" s="3">
        <v>50</v>
      </c>
      <c r="F57" s="19"/>
      <c r="G57" s="14">
        <f>IFERROR(VLOOKUP($F57,単価設定!$A$2:$C$5,2,FALSE)*(IF($D57&lt;=3,3,ROUND($D57,0))+2),0)</f>
        <v>0</v>
      </c>
      <c r="H57" s="14">
        <f>IFERROR(VLOOKUP($F57,単価設定!$A$2:$C$5,3,FALSE)*ROUNDUP($E57,-1),0)</f>
        <v>0</v>
      </c>
      <c r="I57" s="15">
        <f t="shared" si="0"/>
        <v>0</v>
      </c>
    </row>
    <row r="58" spans="1:9" x14ac:dyDescent="0.45">
      <c r="A58" s="2">
        <v>45869</v>
      </c>
      <c r="B58" s="3" t="s">
        <v>19</v>
      </c>
      <c r="C58" s="3">
        <v>45</v>
      </c>
      <c r="D58" s="3">
        <v>8</v>
      </c>
      <c r="E58" s="3">
        <v>130</v>
      </c>
      <c r="F58" s="19"/>
      <c r="G58" s="14">
        <f>IFERROR(VLOOKUP($F58,単価設定!$A$2:$C$5,2,FALSE)*(IF($D58&lt;=3,3,ROUND($D58,0))+2),0)</f>
        <v>0</v>
      </c>
      <c r="H58" s="14">
        <f>IFERROR(VLOOKUP($F58,単価設定!$A$2:$C$5,3,FALSE)*ROUNDUP($E58,-1),0)</f>
        <v>0</v>
      </c>
      <c r="I58" s="15">
        <f t="shared" si="0"/>
        <v>0</v>
      </c>
    </row>
    <row r="59" spans="1:9" x14ac:dyDescent="0.45">
      <c r="A59" s="2">
        <v>45875</v>
      </c>
      <c r="B59" s="3" t="s">
        <v>20</v>
      </c>
      <c r="C59" s="3">
        <v>50</v>
      </c>
      <c r="D59" s="3">
        <v>7</v>
      </c>
      <c r="E59" s="3">
        <v>80</v>
      </c>
      <c r="F59" s="19"/>
      <c r="G59" s="14">
        <f>IFERROR(VLOOKUP($F59,単価設定!$A$2:$C$5,2,FALSE)*(IF($D59&lt;=3,3,ROUND($D59,0))+2),0)</f>
        <v>0</v>
      </c>
      <c r="H59" s="14">
        <f>IFERROR(VLOOKUP($F59,単価設定!$A$2:$C$5,3,FALSE)*ROUNDUP($E59,-1),0)</f>
        <v>0</v>
      </c>
      <c r="I59" s="15">
        <f t="shared" si="0"/>
        <v>0</v>
      </c>
    </row>
    <row r="60" spans="1:9" x14ac:dyDescent="0.45">
      <c r="A60" s="2">
        <v>45891</v>
      </c>
      <c r="B60" s="3" t="s">
        <v>153</v>
      </c>
      <c r="C60" s="3">
        <v>40</v>
      </c>
      <c r="D60" s="3">
        <v>8</v>
      </c>
      <c r="E60" s="3">
        <v>150</v>
      </c>
      <c r="F60" s="19"/>
      <c r="G60" s="14">
        <f>IFERROR(VLOOKUP($F60,単価設定!$A$2:$C$5,2,FALSE)*(IF($D60&lt;=3,3,ROUND($D60,0))+2),0)</f>
        <v>0</v>
      </c>
      <c r="H60" s="14">
        <f>IFERROR(VLOOKUP($F60,単価設定!$A$2:$C$5,3,FALSE)*ROUNDUP($E60,-1),0)</f>
        <v>0</v>
      </c>
      <c r="I60" s="15">
        <f t="shared" si="0"/>
        <v>0</v>
      </c>
    </row>
    <row r="61" spans="1:9" x14ac:dyDescent="0.45">
      <c r="A61" s="2">
        <v>45900</v>
      </c>
      <c r="B61" s="3" t="s">
        <v>154</v>
      </c>
      <c r="C61" s="3">
        <v>45</v>
      </c>
      <c r="D61" s="3">
        <v>6</v>
      </c>
      <c r="E61" s="3">
        <v>35</v>
      </c>
      <c r="F61" s="19"/>
      <c r="G61" s="14">
        <f>IFERROR(VLOOKUP($F61,単価設定!$A$2:$C$5,2,FALSE)*(IF($D61&lt;=3,3,ROUND($D61,0))+2),0)</f>
        <v>0</v>
      </c>
      <c r="H61" s="14">
        <f>IFERROR(VLOOKUP($F61,単価設定!$A$2:$C$5,3,FALSE)*ROUNDUP($E61,-1),0)</f>
        <v>0</v>
      </c>
      <c r="I61" s="15">
        <f t="shared" si="0"/>
        <v>0</v>
      </c>
    </row>
    <row r="62" spans="1:9" x14ac:dyDescent="0.45">
      <c r="A62" s="2">
        <v>45911</v>
      </c>
      <c r="B62" s="3" t="s">
        <v>22</v>
      </c>
      <c r="C62" s="3">
        <v>50</v>
      </c>
      <c r="D62" s="3">
        <v>8</v>
      </c>
      <c r="E62" s="3">
        <v>130</v>
      </c>
      <c r="F62" s="19"/>
      <c r="G62" s="14">
        <f>IFERROR(VLOOKUP($F62,単価設定!$A$2:$C$5,2,FALSE)*(IF($D62&lt;=3,3,ROUND($D62,0))+2),0)</f>
        <v>0</v>
      </c>
      <c r="H62" s="14">
        <f>IFERROR(VLOOKUP($F62,単価設定!$A$2:$C$5,3,FALSE)*ROUNDUP($E62,-1),0)</f>
        <v>0</v>
      </c>
      <c r="I62" s="15">
        <f t="shared" si="0"/>
        <v>0</v>
      </c>
    </row>
    <row r="63" spans="1:9" x14ac:dyDescent="0.45">
      <c r="A63" s="2">
        <v>45917</v>
      </c>
      <c r="B63" s="3" t="s">
        <v>58</v>
      </c>
      <c r="C63" s="3">
        <v>25</v>
      </c>
      <c r="D63" s="3">
        <v>8</v>
      </c>
      <c r="E63" s="3">
        <v>175</v>
      </c>
      <c r="F63" s="19"/>
      <c r="G63" s="14">
        <f>IFERROR(VLOOKUP($F63,単価設定!$A$2:$C$5,2,FALSE)*(IF($D63&lt;=3,3,ROUND($D63,0))+2),0)</f>
        <v>0</v>
      </c>
      <c r="H63" s="14">
        <f>IFERROR(VLOOKUP($F63,単価設定!$A$2:$C$5,3,FALSE)*ROUNDUP($E63,-1),0)</f>
        <v>0</v>
      </c>
      <c r="I63" s="15">
        <f t="shared" si="0"/>
        <v>0</v>
      </c>
    </row>
    <row r="64" spans="1:9" x14ac:dyDescent="0.45">
      <c r="A64" s="2">
        <v>45918</v>
      </c>
      <c r="B64" s="3" t="s">
        <v>23</v>
      </c>
      <c r="C64" s="3">
        <v>53</v>
      </c>
      <c r="D64" s="3">
        <v>4</v>
      </c>
      <c r="E64" s="3">
        <v>50</v>
      </c>
      <c r="F64" s="19"/>
      <c r="G64" s="14">
        <f>IFERROR(VLOOKUP($F64,単価設定!$A$2:$C$5,2,FALSE)*(IF($D64&lt;=3,3,ROUND($D64,0))+2),0)</f>
        <v>0</v>
      </c>
      <c r="H64" s="14">
        <f>IFERROR(VLOOKUP($F64,単価設定!$A$2:$C$5,3,FALSE)*ROUNDUP($E64,-1),0)</f>
        <v>0</v>
      </c>
      <c r="I64" s="15">
        <f t="shared" si="0"/>
        <v>0</v>
      </c>
    </row>
    <row r="65" spans="1:9" x14ac:dyDescent="0.45">
      <c r="A65" s="2">
        <v>45919</v>
      </c>
      <c r="B65" s="3" t="s">
        <v>147</v>
      </c>
      <c r="C65" s="3">
        <v>25</v>
      </c>
      <c r="D65" s="3">
        <v>8</v>
      </c>
      <c r="E65" s="3">
        <v>110</v>
      </c>
      <c r="F65" s="19"/>
      <c r="G65" s="14">
        <f>IFERROR(VLOOKUP($F65,単価設定!$A$2:$C$5,2,FALSE)*(IF($D65&lt;=3,3,ROUND($D65,0))+2),0)</f>
        <v>0</v>
      </c>
      <c r="H65" s="14">
        <f>IFERROR(VLOOKUP($F65,単価設定!$A$2:$C$5,3,FALSE)*ROUNDUP($E65,-1),0)</f>
        <v>0</v>
      </c>
      <c r="I65" s="15">
        <f t="shared" si="0"/>
        <v>0</v>
      </c>
    </row>
    <row r="66" spans="1:9" x14ac:dyDescent="0.45">
      <c r="A66" s="2">
        <v>45923</v>
      </c>
      <c r="B66" s="3" t="s">
        <v>16</v>
      </c>
      <c r="C66" s="3">
        <v>40</v>
      </c>
      <c r="D66" s="3">
        <v>8</v>
      </c>
      <c r="E66" s="3">
        <v>170</v>
      </c>
      <c r="F66" s="19"/>
      <c r="G66" s="14">
        <f>IFERROR(VLOOKUP($F66,単価設定!$A$2:$C$5,2,FALSE)*(IF($D66&lt;=3,3,ROUND($D66,0))+2),0)</f>
        <v>0</v>
      </c>
      <c r="H66" s="14">
        <f>IFERROR(VLOOKUP($F66,単価設定!$A$2:$C$5,3,FALSE)*ROUNDUP($E66,-1),0)</f>
        <v>0</v>
      </c>
      <c r="I66" s="15">
        <f t="shared" si="0"/>
        <v>0</v>
      </c>
    </row>
    <row r="67" spans="1:9" x14ac:dyDescent="0.45">
      <c r="A67" s="2">
        <v>45924</v>
      </c>
      <c r="B67" s="3" t="s">
        <v>147</v>
      </c>
      <c r="C67" s="3">
        <v>30</v>
      </c>
      <c r="D67" s="3">
        <v>8</v>
      </c>
      <c r="E67" s="3">
        <v>90</v>
      </c>
      <c r="F67" s="19"/>
      <c r="G67" s="14">
        <f>IFERROR(VLOOKUP($F67,単価設定!$A$2:$C$5,2,FALSE)*(IF($D67&lt;=3,3,ROUND($D67,0))+2),0)</f>
        <v>0</v>
      </c>
      <c r="H67" s="14">
        <f>IFERROR(VLOOKUP($F67,単価設定!$A$2:$C$5,3,FALSE)*ROUNDUP($E67,-1),0)</f>
        <v>0</v>
      </c>
      <c r="I67" s="15">
        <f t="shared" si="0"/>
        <v>0</v>
      </c>
    </row>
    <row r="68" spans="1:9" x14ac:dyDescent="0.45">
      <c r="A68" s="2">
        <v>45925</v>
      </c>
      <c r="B68" s="3" t="s">
        <v>20</v>
      </c>
      <c r="C68" s="3">
        <v>50</v>
      </c>
      <c r="D68" s="3">
        <v>7</v>
      </c>
      <c r="E68" s="3">
        <v>130</v>
      </c>
      <c r="F68" s="19"/>
      <c r="G68" s="14">
        <f>IFERROR(VLOOKUP($F68,単価設定!$A$2:$C$5,2,FALSE)*(IF($D68&lt;=3,3,ROUND($D68,0))+2),0)</f>
        <v>0</v>
      </c>
      <c r="H68" s="14">
        <f>IFERROR(VLOOKUP($F68,単価設定!$A$2:$C$5,3,FALSE)*ROUNDUP($E68,-1),0)</f>
        <v>0</v>
      </c>
      <c r="I68" s="15">
        <f t="shared" si="0"/>
        <v>0</v>
      </c>
    </row>
    <row r="69" spans="1:9" x14ac:dyDescent="0.45">
      <c r="A69" s="2">
        <v>45926</v>
      </c>
      <c r="B69" s="3" t="s">
        <v>143</v>
      </c>
      <c r="C69" s="3">
        <v>40</v>
      </c>
      <c r="D69" s="3">
        <v>7</v>
      </c>
      <c r="E69" s="3">
        <v>130</v>
      </c>
      <c r="F69" s="19"/>
      <c r="G69" s="14">
        <f>IFERROR(VLOOKUP($F69,単価設定!$A$2:$C$5,2,FALSE)*(IF($D69&lt;=3,3,ROUND($D69,0))+2),0)</f>
        <v>0</v>
      </c>
      <c r="H69" s="14">
        <f>IFERROR(VLOOKUP($F69,単価設定!$A$2:$C$5,3,FALSE)*ROUNDUP($E69,-1),0)</f>
        <v>0</v>
      </c>
      <c r="I69" s="15">
        <f t="shared" si="0"/>
        <v>0</v>
      </c>
    </row>
    <row r="70" spans="1:9" x14ac:dyDescent="0.45">
      <c r="A70" s="2">
        <v>45932</v>
      </c>
      <c r="B70" s="3" t="s">
        <v>151</v>
      </c>
      <c r="C70" s="3">
        <v>45</v>
      </c>
      <c r="D70" s="3">
        <v>8</v>
      </c>
      <c r="E70" s="3">
        <v>175</v>
      </c>
      <c r="F70" s="19"/>
      <c r="G70" s="14">
        <f>IFERROR(VLOOKUP($F70,単価設定!$A$2:$C$5,2,FALSE)*(IF($D70&lt;=3,3,ROUND($D70,0))+2),0)</f>
        <v>0</v>
      </c>
      <c r="H70" s="14">
        <f>IFERROR(VLOOKUP($F70,単価設定!$A$2:$C$5,3,FALSE)*ROUNDUP($E70,-1),0)</f>
        <v>0</v>
      </c>
      <c r="I70" s="15">
        <f t="shared" si="0"/>
        <v>0</v>
      </c>
    </row>
    <row r="71" spans="1:9" x14ac:dyDescent="0.45">
      <c r="A71" s="2">
        <v>45933</v>
      </c>
      <c r="B71" s="3" t="s">
        <v>147</v>
      </c>
      <c r="C71" s="3">
        <v>30</v>
      </c>
      <c r="D71" s="3">
        <v>7.5</v>
      </c>
      <c r="E71" s="3">
        <v>130</v>
      </c>
      <c r="F71" s="19"/>
      <c r="G71" s="14">
        <f>IFERROR(VLOOKUP($F71,単価設定!$A$2:$C$5,2,FALSE)*(IF($D71&lt;=3,3,ROUND($D71,0))+2),0)</f>
        <v>0</v>
      </c>
      <c r="H71" s="14">
        <f>IFERROR(VLOOKUP($F71,単価設定!$A$2:$C$5,3,FALSE)*ROUNDUP($E71,-1),0)</f>
        <v>0</v>
      </c>
      <c r="I71" s="15">
        <f t="shared" si="0"/>
        <v>0</v>
      </c>
    </row>
    <row r="72" spans="1:9" x14ac:dyDescent="0.45">
      <c r="A72" s="2">
        <v>45937</v>
      </c>
      <c r="B72" s="3" t="s">
        <v>155</v>
      </c>
      <c r="C72" s="3">
        <v>15</v>
      </c>
      <c r="D72" s="3">
        <v>12</v>
      </c>
      <c r="E72" s="3">
        <v>112</v>
      </c>
      <c r="F72" s="19"/>
      <c r="G72" s="14">
        <f>IFERROR(VLOOKUP($F72,単価設定!$A$2:$C$5,2,FALSE)*(IF($D72&lt;=3,3,ROUND($D72,0))+2),0)</f>
        <v>0</v>
      </c>
      <c r="H72" s="14">
        <f>IFERROR(VLOOKUP($F72,単価設定!$A$2:$C$5,3,FALSE)*ROUNDUP($E72,-1),0)</f>
        <v>0</v>
      </c>
      <c r="I72" s="15">
        <f t="shared" si="0"/>
        <v>0</v>
      </c>
    </row>
    <row r="73" spans="1:9" x14ac:dyDescent="0.45">
      <c r="A73" s="2">
        <v>45937</v>
      </c>
      <c r="B73" s="3" t="s">
        <v>155</v>
      </c>
      <c r="C73" s="3">
        <v>15</v>
      </c>
      <c r="D73" s="3">
        <v>11</v>
      </c>
      <c r="E73" s="3">
        <v>81</v>
      </c>
      <c r="F73" s="19"/>
      <c r="G73" s="14">
        <f>IFERROR(VLOOKUP($F73,単価設定!$A$2:$C$5,2,FALSE)*(IF($D73&lt;=3,3,ROUND($D73,0))+2),0)</f>
        <v>0</v>
      </c>
      <c r="H73" s="14">
        <f>IFERROR(VLOOKUP($F73,単価設定!$A$2:$C$5,3,FALSE)*ROUNDUP($E73,-1),0)</f>
        <v>0</v>
      </c>
      <c r="I73" s="15">
        <f t="shared" si="0"/>
        <v>0</v>
      </c>
    </row>
    <row r="74" spans="1:9" x14ac:dyDescent="0.45">
      <c r="A74" s="2">
        <v>45938</v>
      </c>
      <c r="B74" s="3" t="s">
        <v>24</v>
      </c>
      <c r="C74" s="3">
        <v>30</v>
      </c>
      <c r="D74" s="3">
        <v>8</v>
      </c>
      <c r="E74" s="3">
        <v>175</v>
      </c>
      <c r="F74" s="19"/>
      <c r="G74" s="14">
        <f>IFERROR(VLOOKUP($F74,単価設定!$A$2:$C$5,2,FALSE)*(IF($D74&lt;=3,3,ROUND($D74,0))+2),0)</f>
        <v>0</v>
      </c>
      <c r="H74" s="14">
        <f>IFERROR(VLOOKUP($F74,単価設定!$A$2:$C$5,3,FALSE)*ROUNDUP($E74,-1),0)</f>
        <v>0</v>
      </c>
      <c r="I74" s="15">
        <f t="shared" si="0"/>
        <v>0</v>
      </c>
    </row>
    <row r="75" spans="1:9" x14ac:dyDescent="0.45">
      <c r="A75" s="2">
        <v>45939</v>
      </c>
      <c r="B75" s="3" t="s">
        <v>16</v>
      </c>
      <c r="C75" s="3">
        <v>50</v>
      </c>
      <c r="D75" s="3">
        <v>8</v>
      </c>
      <c r="E75" s="3">
        <v>175</v>
      </c>
      <c r="F75" s="19"/>
      <c r="G75" s="14">
        <f>IFERROR(VLOOKUP($F75,単価設定!$A$2:$C$5,2,FALSE)*(IF($D75&lt;=3,3,ROUND($D75,0))+2),0)</f>
        <v>0</v>
      </c>
      <c r="H75" s="14">
        <f>IFERROR(VLOOKUP($F75,単価設定!$A$2:$C$5,3,FALSE)*ROUNDUP($E75,-1),0)</f>
        <v>0</v>
      </c>
      <c r="I75" s="15">
        <f t="shared" si="0"/>
        <v>0</v>
      </c>
    </row>
    <row r="76" spans="1:9" x14ac:dyDescent="0.45">
      <c r="A76" s="2">
        <v>45940</v>
      </c>
      <c r="B76" s="3" t="s">
        <v>26</v>
      </c>
      <c r="C76" s="3">
        <v>48</v>
      </c>
      <c r="D76" s="3">
        <v>8</v>
      </c>
      <c r="E76" s="3">
        <v>140</v>
      </c>
      <c r="F76" s="19"/>
      <c r="G76" s="14">
        <f>IFERROR(VLOOKUP($F76,単価設定!$A$2:$C$5,2,FALSE)*(IF($D76&lt;=3,3,ROUND($D76,0))+2),0)</f>
        <v>0</v>
      </c>
      <c r="H76" s="14">
        <f>IFERROR(VLOOKUP($F76,単価設定!$A$2:$C$5,3,FALSE)*ROUNDUP($E76,-1),0)</f>
        <v>0</v>
      </c>
      <c r="I76" s="15">
        <f t="shared" si="0"/>
        <v>0</v>
      </c>
    </row>
    <row r="77" spans="1:9" x14ac:dyDescent="0.45">
      <c r="A77" s="2">
        <v>45945</v>
      </c>
      <c r="B77" s="3" t="s">
        <v>147</v>
      </c>
      <c r="C77" s="3">
        <v>40</v>
      </c>
      <c r="D77" s="3">
        <v>8</v>
      </c>
      <c r="E77" s="3">
        <v>100</v>
      </c>
      <c r="F77" s="19"/>
      <c r="G77" s="14">
        <f>IFERROR(VLOOKUP($F77,単価設定!$A$2:$C$5,2,FALSE)*(IF($D77&lt;=3,3,ROUND($D77,0))+2),0)</f>
        <v>0</v>
      </c>
      <c r="H77" s="14">
        <f>IFERROR(VLOOKUP($F77,単価設定!$A$2:$C$5,3,FALSE)*ROUNDUP($E77,-1),0)</f>
        <v>0</v>
      </c>
      <c r="I77" s="15">
        <f t="shared" si="0"/>
        <v>0</v>
      </c>
    </row>
    <row r="78" spans="1:9" x14ac:dyDescent="0.45">
      <c r="A78" s="2">
        <v>45946</v>
      </c>
      <c r="B78" s="3" t="s">
        <v>27</v>
      </c>
      <c r="C78" s="3">
        <v>25</v>
      </c>
      <c r="D78" s="3">
        <v>7.5</v>
      </c>
      <c r="E78" s="3">
        <v>160</v>
      </c>
      <c r="F78" s="19"/>
      <c r="G78" s="14">
        <f>IFERROR(VLOOKUP($F78,単価設定!$A$2:$C$5,2,FALSE)*(IF($D78&lt;=3,3,ROUND($D78,0))+2),0)</f>
        <v>0</v>
      </c>
      <c r="H78" s="14">
        <f>IFERROR(VLOOKUP($F78,単価設定!$A$2:$C$5,3,FALSE)*ROUNDUP($E78,-1),0)</f>
        <v>0</v>
      </c>
      <c r="I78" s="15">
        <f t="shared" si="0"/>
        <v>0</v>
      </c>
    </row>
    <row r="79" spans="1:9" x14ac:dyDescent="0.45">
      <c r="A79" s="2">
        <v>45952</v>
      </c>
      <c r="B79" s="3" t="s">
        <v>29</v>
      </c>
      <c r="C79" s="3">
        <v>30</v>
      </c>
      <c r="D79" s="3">
        <v>7.5</v>
      </c>
      <c r="E79" s="3">
        <v>130</v>
      </c>
      <c r="F79" s="19"/>
      <c r="G79" s="14">
        <f>IFERROR(VLOOKUP($F79,単価設定!$A$2:$C$5,2,FALSE)*(IF($D79&lt;=3,3,ROUND($D79,0))+2),0)</f>
        <v>0</v>
      </c>
      <c r="H79" s="14">
        <f>IFERROR(VLOOKUP($F79,単価設定!$A$2:$C$5,3,FALSE)*ROUNDUP($E79,-1),0)</f>
        <v>0</v>
      </c>
      <c r="I79" s="15">
        <f t="shared" si="0"/>
        <v>0</v>
      </c>
    </row>
    <row r="80" spans="1:9" x14ac:dyDescent="0.45">
      <c r="A80" s="2">
        <v>45953</v>
      </c>
      <c r="B80" s="3" t="s">
        <v>14</v>
      </c>
      <c r="C80" s="3">
        <v>50</v>
      </c>
      <c r="D80" s="3">
        <v>8</v>
      </c>
      <c r="E80" s="3">
        <v>150</v>
      </c>
      <c r="F80" s="19"/>
      <c r="G80" s="14">
        <f>IFERROR(VLOOKUP($F80,単価設定!$A$2:$C$5,2,FALSE)*(IF($D80&lt;=3,3,ROUND($D80,0))+2),0)</f>
        <v>0</v>
      </c>
      <c r="H80" s="14">
        <f>IFERROR(VLOOKUP($F80,単価設定!$A$2:$C$5,3,FALSE)*ROUNDUP($E80,-1),0)</f>
        <v>0</v>
      </c>
      <c r="I80" s="15">
        <f t="shared" si="0"/>
        <v>0</v>
      </c>
    </row>
    <row r="81" spans="1:9" x14ac:dyDescent="0.45">
      <c r="A81" s="2">
        <v>45954</v>
      </c>
      <c r="B81" s="3" t="s">
        <v>27</v>
      </c>
      <c r="C81" s="3">
        <v>25</v>
      </c>
      <c r="D81" s="3">
        <v>7.5</v>
      </c>
      <c r="E81" s="3">
        <v>160</v>
      </c>
      <c r="F81" s="19"/>
      <c r="G81" s="14">
        <f>IFERROR(VLOOKUP($F81,単価設定!$A$2:$C$5,2,FALSE)*(IF($D81&lt;=3,3,ROUND($D81,0))+2),0)</f>
        <v>0</v>
      </c>
      <c r="H81" s="14">
        <f>IFERROR(VLOOKUP($F81,単価設定!$A$2:$C$5,3,FALSE)*ROUNDUP($E81,-1),0)</f>
        <v>0</v>
      </c>
      <c r="I81" s="15">
        <f t="shared" si="0"/>
        <v>0</v>
      </c>
    </row>
    <row r="82" spans="1:9" x14ac:dyDescent="0.45">
      <c r="A82" s="2">
        <v>45958</v>
      </c>
      <c r="B82" s="3" t="s">
        <v>31</v>
      </c>
      <c r="C82" s="3">
        <v>30</v>
      </c>
      <c r="D82" s="3">
        <v>8</v>
      </c>
      <c r="E82" s="3">
        <v>110</v>
      </c>
      <c r="F82" s="19"/>
      <c r="G82" s="14">
        <f>IFERROR(VLOOKUP($F82,単価設定!$A$2:$C$5,2,FALSE)*(IF($D82&lt;=3,3,ROUND($D82,0))+2),0)</f>
        <v>0</v>
      </c>
      <c r="H82" s="14">
        <f>IFERROR(VLOOKUP($F82,単価設定!$A$2:$C$5,3,FALSE)*ROUNDUP($E82,-1),0)</f>
        <v>0</v>
      </c>
      <c r="I82" s="15">
        <f t="shared" si="0"/>
        <v>0</v>
      </c>
    </row>
    <row r="83" spans="1:9" x14ac:dyDescent="0.45">
      <c r="A83" s="2">
        <v>45959</v>
      </c>
      <c r="B83" s="3" t="s">
        <v>32</v>
      </c>
      <c r="C83" s="3">
        <v>30</v>
      </c>
      <c r="D83" s="3">
        <v>8</v>
      </c>
      <c r="E83" s="3">
        <v>175</v>
      </c>
      <c r="F83" s="19"/>
      <c r="G83" s="14">
        <f>IFERROR(VLOOKUP($F83,単価設定!$A$2:$C$5,2,FALSE)*(IF($D83&lt;=3,3,ROUND($D83,0))+2),0)</f>
        <v>0</v>
      </c>
      <c r="H83" s="14">
        <f>IFERROR(VLOOKUP($F83,単価設定!$A$2:$C$5,3,FALSE)*ROUNDUP($E83,-1),0)</f>
        <v>0</v>
      </c>
      <c r="I83" s="15">
        <f t="shared" si="0"/>
        <v>0</v>
      </c>
    </row>
    <row r="84" spans="1:9" x14ac:dyDescent="0.45">
      <c r="A84" s="2">
        <v>45960</v>
      </c>
      <c r="B84" s="3" t="s">
        <v>147</v>
      </c>
      <c r="C84" s="3">
        <v>30</v>
      </c>
      <c r="D84" s="3">
        <v>7</v>
      </c>
      <c r="E84" s="3">
        <v>90</v>
      </c>
      <c r="F84" s="19"/>
      <c r="G84" s="14">
        <f>IFERROR(VLOOKUP($F84,単価設定!$A$2:$C$5,2,FALSE)*(IF($D84&lt;=3,3,ROUND($D84,0))+2),0)</f>
        <v>0</v>
      </c>
      <c r="H84" s="14">
        <f>IFERROR(VLOOKUP($F84,単価設定!$A$2:$C$5,3,FALSE)*ROUNDUP($E84,-1),0)</f>
        <v>0</v>
      </c>
      <c r="I84" s="15">
        <f t="shared" si="0"/>
        <v>0</v>
      </c>
    </row>
    <row r="85" spans="1:9" x14ac:dyDescent="0.45">
      <c r="A85" s="2">
        <v>45961</v>
      </c>
      <c r="B85" s="3" t="s">
        <v>147</v>
      </c>
      <c r="C85" s="3">
        <v>25</v>
      </c>
      <c r="D85" s="3">
        <v>7.5</v>
      </c>
      <c r="E85" s="3">
        <v>140</v>
      </c>
      <c r="F85" s="19"/>
      <c r="G85" s="14">
        <f>IFERROR(VLOOKUP($F85,単価設定!$A$2:$C$5,2,FALSE)*(IF($D85&lt;=3,3,ROUND($D85,0))+2),0)</f>
        <v>0</v>
      </c>
      <c r="H85" s="14">
        <f>IFERROR(VLOOKUP($F85,単価設定!$A$2:$C$5,3,FALSE)*ROUNDUP($E85,-1),0)</f>
        <v>0</v>
      </c>
      <c r="I85" s="15">
        <f t="shared" ref="I85:I148" si="1">G85+H85</f>
        <v>0</v>
      </c>
    </row>
    <row r="86" spans="1:9" x14ac:dyDescent="0.45">
      <c r="A86" s="2">
        <v>45965</v>
      </c>
      <c r="B86" s="3" t="s">
        <v>30</v>
      </c>
      <c r="C86" s="3">
        <v>50</v>
      </c>
      <c r="D86" s="3">
        <v>8</v>
      </c>
      <c r="E86" s="3">
        <v>160</v>
      </c>
      <c r="F86" s="19"/>
      <c r="G86" s="14">
        <f>IFERROR(VLOOKUP($F86,単価設定!$A$2:$C$5,2,FALSE)*(IF($D86&lt;=3,3,ROUND($D86,0))+2),0)</f>
        <v>0</v>
      </c>
      <c r="H86" s="14">
        <f>IFERROR(VLOOKUP($F86,単価設定!$A$2:$C$5,3,FALSE)*ROUNDUP($E86,-1),0)</f>
        <v>0</v>
      </c>
      <c r="I86" s="15">
        <f t="shared" si="1"/>
        <v>0</v>
      </c>
    </row>
    <row r="87" spans="1:9" x14ac:dyDescent="0.45">
      <c r="A87" s="2">
        <v>45966</v>
      </c>
      <c r="B87" s="3" t="s">
        <v>147</v>
      </c>
      <c r="C87" s="3">
        <v>30</v>
      </c>
      <c r="D87" s="3">
        <v>7.5</v>
      </c>
      <c r="E87" s="3">
        <v>100</v>
      </c>
      <c r="F87" s="19"/>
      <c r="G87" s="14">
        <f>IFERROR(VLOOKUP($F87,単価設定!$A$2:$C$5,2,FALSE)*(IF($D87&lt;=3,3,ROUND($D87,0))+2),0)</f>
        <v>0</v>
      </c>
      <c r="H87" s="14">
        <f>IFERROR(VLOOKUP($F87,単価設定!$A$2:$C$5,3,FALSE)*ROUNDUP($E87,-1),0)</f>
        <v>0</v>
      </c>
      <c r="I87" s="15">
        <f t="shared" si="1"/>
        <v>0</v>
      </c>
    </row>
    <row r="88" spans="1:9" x14ac:dyDescent="0.45">
      <c r="A88" s="2">
        <v>45967</v>
      </c>
      <c r="B88" s="3" t="s">
        <v>64</v>
      </c>
      <c r="C88" s="3">
        <v>33</v>
      </c>
      <c r="D88" s="3">
        <v>8</v>
      </c>
      <c r="E88" s="3">
        <v>175</v>
      </c>
      <c r="F88" s="19"/>
      <c r="G88" s="14">
        <f>IFERROR(VLOOKUP($F88,単価設定!$A$2:$C$5,2,FALSE)*(IF($D88&lt;=3,3,ROUND($D88,0))+2),0)</f>
        <v>0</v>
      </c>
      <c r="H88" s="14">
        <f>IFERROR(VLOOKUP($F88,単価設定!$A$2:$C$5,3,FALSE)*ROUNDUP($E88,-1),0)</f>
        <v>0</v>
      </c>
      <c r="I88" s="15">
        <f t="shared" si="1"/>
        <v>0</v>
      </c>
    </row>
    <row r="89" spans="1:9" x14ac:dyDescent="0.45">
      <c r="A89" s="2">
        <v>45971</v>
      </c>
      <c r="B89" s="3" t="s">
        <v>10</v>
      </c>
      <c r="C89" s="3">
        <v>35</v>
      </c>
      <c r="D89" s="3">
        <v>8</v>
      </c>
      <c r="E89" s="3">
        <v>170</v>
      </c>
      <c r="F89" s="19"/>
      <c r="G89" s="14">
        <f>IFERROR(VLOOKUP($F89,単価設定!$A$2:$C$5,2,FALSE)*(IF($D89&lt;=3,3,ROUND($D89,0))+2),0)</f>
        <v>0</v>
      </c>
      <c r="H89" s="14">
        <f>IFERROR(VLOOKUP($F89,単価設定!$A$2:$C$5,3,FALSE)*ROUNDUP($E89,-1),0)</f>
        <v>0</v>
      </c>
      <c r="I89" s="15">
        <f t="shared" si="1"/>
        <v>0</v>
      </c>
    </row>
    <row r="90" spans="1:9" x14ac:dyDescent="0.45">
      <c r="A90" s="2">
        <v>45973</v>
      </c>
      <c r="B90" s="3" t="s">
        <v>27</v>
      </c>
      <c r="C90" s="3">
        <v>35</v>
      </c>
      <c r="D90" s="3">
        <v>7.5</v>
      </c>
      <c r="E90" s="3">
        <v>160</v>
      </c>
      <c r="F90" s="19"/>
      <c r="G90" s="14">
        <f>IFERROR(VLOOKUP($F90,単価設定!$A$2:$C$5,2,FALSE)*(IF($D90&lt;=3,3,ROUND($D90,0))+2),0)</f>
        <v>0</v>
      </c>
      <c r="H90" s="14">
        <f>IFERROR(VLOOKUP($F90,単価設定!$A$2:$C$5,3,FALSE)*ROUNDUP($E90,-1),0)</f>
        <v>0</v>
      </c>
      <c r="I90" s="15">
        <f t="shared" si="1"/>
        <v>0</v>
      </c>
    </row>
    <row r="91" spans="1:9" x14ac:dyDescent="0.45">
      <c r="A91" s="2">
        <v>45974</v>
      </c>
      <c r="B91" s="3" t="s">
        <v>33</v>
      </c>
      <c r="C91" s="3">
        <v>30</v>
      </c>
      <c r="D91" s="3">
        <v>8</v>
      </c>
      <c r="E91" s="3">
        <v>175</v>
      </c>
      <c r="F91" s="19"/>
      <c r="G91" s="14">
        <f>IFERROR(VLOOKUP($F91,単価設定!$A$2:$C$5,2,FALSE)*(IF($D91&lt;=3,3,ROUND($D91,0))+2),0)</f>
        <v>0</v>
      </c>
      <c r="H91" s="14">
        <f>IFERROR(VLOOKUP($F91,単価設定!$A$2:$C$5,3,FALSE)*ROUNDUP($E91,-1),0)</f>
        <v>0</v>
      </c>
      <c r="I91" s="15">
        <f t="shared" si="1"/>
        <v>0</v>
      </c>
    </row>
    <row r="92" spans="1:9" x14ac:dyDescent="0.45">
      <c r="A92" s="2">
        <v>45975</v>
      </c>
      <c r="B92" s="3" t="s">
        <v>26</v>
      </c>
      <c r="C92" s="3">
        <v>45</v>
      </c>
      <c r="D92" s="3">
        <v>8</v>
      </c>
      <c r="E92" s="3">
        <v>150</v>
      </c>
      <c r="F92" s="19"/>
      <c r="G92" s="14">
        <f>IFERROR(VLOOKUP($F92,単価設定!$A$2:$C$5,2,FALSE)*(IF($D92&lt;=3,3,ROUND($D92,0))+2),0)</f>
        <v>0</v>
      </c>
      <c r="H92" s="14">
        <f>IFERROR(VLOOKUP($F92,単価設定!$A$2:$C$5,3,FALSE)*ROUNDUP($E92,-1),0)</f>
        <v>0</v>
      </c>
      <c r="I92" s="15">
        <f t="shared" si="1"/>
        <v>0</v>
      </c>
    </row>
    <row r="93" spans="1:9" x14ac:dyDescent="0.45">
      <c r="A93" s="2">
        <v>45978</v>
      </c>
      <c r="B93" s="3" t="s">
        <v>150</v>
      </c>
      <c r="C93" s="3">
        <v>33</v>
      </c>
      <c r="D93" s="3">
        <v>8</v>
      </c>
      <c r="E93" s="3">
        <v>160</v>
      </c>
      <c r="F93" s="19"/>
      <c r="G93" s="14">
        <f>IFERROR(VLOOKUP($F93,単価設定!$A$2:$C$5,2,FALSE)*(IF($D93&lt;=3,3,ROUND($D93,0))+2),0)</f>
        <v>0</v>
      </c>
      <c r="H93" s="14">
        <f>IFERROR(VLOOKUP($F93,単価設定!$A$2:$C$5,3,FALSE)*ROUNDUP($E93,-1),0)</f>
        <v>0</v>
      </c>
      <c r="I93" s="15">
        <f t="shared" si="1"/>
        <v>0</v>
      </c>
    </row>
    <row r="94" spans="1:9" x14ac:dyDescent="0.45">
      <c r="A94" s="2">
        <v>45979</v>
      </c>
      <c r="B94" s="3" t="s">
        <v>147</v>
      </c>
      <c r="C94" s="3">
        <v>30</v>
      </c>
      <c r="D94" s="3">
        <v>7</v>
      </c>
      <c r="E94" s="3">
        <v>150</v>
      </c>
      <c r="F94" s="19"/>
      <c r="G94" s="14">
        <f>IFERROR(VLOOKUP($F94,単価設定!$A$2:$C$5,2,FALSE)*(IF($D94&lt;=3,3,ROUND($D94,0))+2),0)</f>
        <v>0</v>
      </c>
      <c r="H94" s="14">
        <f>IFERROR(VLOOKUP($F94,単価設定!$A$2:$C$5,3,FALSE)*ROUNDUP($E94,-1),0)</f>
        <v>0</v>
      </c>
      <c r="I94" s="15">
        <f t="shared" si="1"/>
        <v>0</v>
      </c>
    </row>
    <row r="95" spans="1:9" x14ac:dyDescent="0.45">
      <c r="A95" s="2">
        <v>45980</v>
      </c>
      <c r="B95" s="3" t="s">
        <v>150</v>
      </c>
      <c r="C95" s="3">
        <v>22</v>
      </c>
      <c r="D95" s="3">
        <v>8</v>
      </c>
      <c r="E95" s="3">
        <v>130</v>
      </c>
      <c r="F95" s="19"/>
      <c r="G95" s="14">
        <f>IFERROR(VLOOKUP($F95,単価設定!$A$2:$C$5,2,FALSE)*(IF($D95&lt;=3,3,ROUND($D95,0))+2),0)</f>
        <v>0</v>
      </c>
      <c r="H95" s="14">
        <f>IFERROR(VLOOKUP($F95,単価設定!$A$2:$C$5,3,FALSE)*ROUNDUP($E95,-1),0)</f>
        <v>0</v>
      </c>
      <c r="I95" s="15">
        <f t="shared" si="1"/>
        <v>0</v>
      </c>
    </row>
    <row r="96" spans="1:9" x14ac:dyDescent="0.45">
      <c r="A96" s="2">
        <v>45981</v>
      </c>
      <c r="B96" s="3" t="s">
        <v>152</v>
      </c>
      <c r="C96" s="3">
        <v>50</v>
      </c>
      <c r="D96" s="3">
        <v>8</v>
      </c>
      <c r="E96" s="3">
        <v>175</v>
      </c>
      <c r="F96" s="19"/>
      <c r="G96" s="14">
        <f>IFERROR(VLOOKUP($F96,単価設定!$A$2:$C$5,2,FALSE)*(IF($D96&lt;=3,3,ROUND($D96,0))+2),0)</f>
        <v>0</v>
      </c>
      <c r="H96" s="14">
        <f>IFERROR(VLOOKUP($F96,単価設定!$A$2:$C$5,3,FALSE)*ROUNDUP($E96,-1),0)</f>
        <v>0</v>
      </c>
      <c r="I96" s="15">
        <f t="shared" si="1"/>
        <v>0</v>
      </c>
    </row>
    <row r="97" spans="1:9" x14ac:dyDescent="0.45">
      <c r="A97" s="2">
        <v>45982</v>
      </c>
      <c r="B97" s="3" t="s">
        <v>147</v>
      </c>
      <c r="C97" s="3">
        <v>35</v>
      </c>
      <c r="D97" s="3">
        <v>7.5</v>
      </c>
      <c r="E97" s="3">
        <v>50</v>
      </c>
      <c r="F97" s="19"/>
      <c r="G97" s="14">
        <f>IFERROR(VLOOKUP($F97,単価設定!$A$2:$C$5,2,FALSE)*(IF($D97&lt;=3,3,ROUND($D97,0))+2),0)</f>
        <v>0</v>
      </c>
      <c r="H97" s="14">
        <f>IFERROR(VLOOKUP($F97,単価設定!$A$2:$C$5,3,FALSE)*ROUNDUP($E97,-1),0)</f>
        <v>0</v>
      </c>
      <c r="I97" s="15">
        <f t="shared" si="1"/>
        <v>0</v>
      </c>
    </row>
    <row r="98" spans="1:9" x14ac:dyDescent="0.45">
      <c r="A98" s="2">
        <v>45988</v>
      </c>
      <c r="B98" s="3" t="s">
        <v>9</v>
      </c>
      <c r="C98" s="3">
        <v>30</v>
      </c>
      <c r="D98" s="3">
        <v>8</v>
      </c>
      <c r="E98" s="3">
        <v>175</v>
      </c>
      <c r="F98" s="19"/>
      <c r="G98" s="14">
        <f>IFERROR(VLOOKUP($F98,単価設定!$A$2:$C$5,2,FALSE)*(IF($D98&lt;=3,3,ROUND($D98,0))+2),0)</f>
        <v>0</v>
      </c>
      <c r="H98" s="14">
        <f>IFERROR(VLOOKUP($F98,単価設定!$A$2:$C$5,3,FALSE)*ROUNDUP($E98,-1),0)</f>
        <v>0</v>
      </c>
      <c r="I98" s="15">
        <f t="shared" si="1"/>
        <v>0</v>
      </c>
    </row>
    <row r="99" spans="1:9" x14ac:dyDescent="0.45">
      <c r="A99" s="2">
        <v>45989</v>
      </c>
      <c r="B99" s="3" t="s">
        <v>147</v>
      </c>
      <c r="C99" s="3">
        <v>30</v>
      </c>
      <c r="D99" s="3">
        <v>8</v>
      </c>
      <c r="E99" s="3">
        <v>170</v>
      </c>
      <c r="F99" s="19"/>
      <c r="G99" s="14">
        <f>IFERROR(VLOOKUP($F99,単価設定!$A$2:$C$5,2,FALSE)*(IF($D99&lt;=3,3,ROUND($D99,0))+2),0)</f>
        <v>0</v>
      </c>
      <c r="H99" s="14">
        <f>IFERROR(VLOOKUP($F99,単価設定!$A$2:$C$5,3,FALSE)*ROUNDUP($E99,-1),0)</f>
        <v>0</v>
      </c>
      <c r="I99" s="15">
        <f t="shared" si="1"/>
        <v>0</v>
      </c>
    </row>
    <row r="100" spans="1:9" x14ac:dyDescent="0.45">
      <c r="A100" s="2">
        <v>46000</v>
      </c>
      <c r="B100" s="3" t="s">
        <v>150</v>
      </c>
      <c r="C100" s="3">
        <v>25</v>
      </c>
      <c r="D100" s="3">
        <v>7.5</v>
      </c>
      <c r="E100" s="3">
        <v>130</v>
      </c>
      <c r="F100" s="19"/>
      <c r="G100" s="14">
        <f>IFERROR(VLOOKUP($F100,単価設定!$A$2:$C$5,2,FALSE)*(IF($D100&lt;=3,3,ROUND($D100,0))+2),0)</f>
        <v>0</v>
      </c>
      <c r="H100" s="14">
        <f>IFERROR(VLOOKUP($F100,単価設定!$A$2:$C$5,3,FALSE)*ROUNDUP($E100,-1),0)</f>
        <v>0</v>
      </c>
      <c r="I100" s="15">
        <f t="shared" si="1"/>
        <v>0</v>
      </c>
    </row>
    <row r="101" spans="1:9" x14ac:dyDescent="0.45">
      <c r="A101" s="2">
        <v>46002</v>
      </c>
      <c r="B101" s="3" t="s">
        <v>147</v>
      </c>
      <c r="C101" s="3">
        <v>40</v>
      </c>
      <c r="D101" s="3">
        <v>8</v>
      </c>
      <c r="E101" s="3">
        <v>150</v>
      </c>
      <c r="F101" s="19"/>
      <c r="G101" s="14">
        <f>IFERROR(VLOOKUP($F101,単価設定!$A$2:$C$5,2,FALSE)*(IF($D101&lt;=3,3,ROUND($D101,0))+2),0)</f>
        <v>0</v>
      </c>
      <c r="H101" s="14">
        <f>IFERROR(VLOOKUP($F101,単価設定!$A$2:$C$5,3,FALSE)*ROUNDUP($E101,-1),0)</f>
        <v>0</v>
      </c>
      <c r="I101" s="15">
        <f t="shared" si="1"/>
        <v>0</v>
      </c>
    </row>
    <row r="102" spans="1:9" x14ac:dyDescent="0.45">
      <c r="A102" s="2">
        <v>46058</v>
      </c>
      <c r="B102" s="3" t="s">
        <v>147</v>
      </c>
      <c r="C102" s="3">
        <v>30</v>
      </c>
      <c r="D102" s="3">
        <v>8</v>
      </c>
      <c r="E102" s="3">
        <v>175</v>
      </c>
      <c r="F102" s="19"/>
      <c r="G102" s="14">
        <f>IFERROR(VLOOKUP($F102,単価設定!$A$2:$C$5,2,FALSE)*(IF($D102&lt;=3,3,ROUND($D102,0))+2),0)</f>
        <v>0</v>
      </c>
      <c r="H102" s="14">
        <f>IFERROR(VLOOKUP($F102,単価設定!$A$2:$C$5,3,FALSE)*ROUNDUP($E102,-1),0)</f>
        <v>0</v>
      </c>
      <c r="I102" s="15">
        <f t="shared" si="1"/>
        <v>0</v>
      </c>
    </row>
    <row r="103" spans="1:9" x14ac:dyDescent="0.45">
      <c r="A103" s="2">
        <v>46079</v>
      </c>
      <c r="B103" s="3" t="s">
        <v>13</v>
      </c>
      <c r="C103" s="3">
        <v>40</v>
      </c>
      <c r="D103" s="3">
        <v>8</v>
      </c>
      <c r="E103" s="3">
        <v>147</v>
      </c>
      <c r="F103" s="19"/>
      <c r="G103" s="14">
        <f>IFERROR(VLOOKUP($F103,単価設定!$A$2:$C$5,2,FALSE)*(IF($D103&lt;=3,3,ROUND($D103,0))+2),0)</f>
        <v>0</v>
      </c>
      <c r="H103" s="14">
        <f>IFERROR(VLOOKUP($F103,単価設定!$A$2:$C$5,3,FALSE)*ROUNDUP($E103,-1),0)</f>
        <v>0</v>
      </c>
      <c r="I103" s="15">
        <f t="shared" si="1"/>
        <v>0</v>
      </c>
    </row>
    <row r="104" spans="1:9" x14ac:dyDescent="0.45">
      <c r="A104" s="2">
        <v>46080</v>
      </c>
      <c r="B104" s="3" t="s">
        <v>143</v>
      </c>
      <c r="C104" s="3">
        <v>50</v>
      </c>
      <c r="D104" s="3">
        <v>8</v>
      </c>
      <c r="E104" s="3">
        <v>130</v>
      </c>
      <c r="F104" s="19"/>
      <c r="G104" s="14">
        <f>IFERROR(VLOOKUP($F104,単価設定!$A$2:$C$5,2,FALSE)*(IF($D104&lt;=3,3,ROUND($D104,0))+2),0)</f>
        <v>0</v>
      </c>
      <c r="H104" s="14">
        <f>IFERROR(VLOOKUP($F104,単価設定!$A$2:$C$5,3,FALSE)*ROUNDUP($E104,-1),0)</f>
        <v>0</v>
      </c>
      <c r="I104" s="15">
        <f t="shared" si="1"/>
        <v>0</v>
      </c>
    </row>
    <row r="105" spans="1:9" x14ac:dyDescent="0.45">
      <c r="A105" s="2">
        <v>46095</v>
      </c>
      <c r="B105" s="3" t="s">
        <v>148</v>
      </c>
      <c r="C105" s="3">
        <v>30</v>
      </c>
      <c r="D105" s="3">
        <v>8</v>
      </c>
      <c r="E105" s="3">
        <v>110</v>
      </c>
      <c r="F105" s="19"/>
      <c r="G105" s="14">
        <f>IFERROR(VLOOKUP($F105,単価設定!$A$2:$C$5,2,FALSE)*(IF($D105&lt;=3,3,ROUND($D105,0))+2),0)</f>
        <v>0</v>
      </c>
      <c r="H105" s="14">
        <f>IFERROR(VLOOKUP($F105,単価設定!$A$2:$C$5,3,FALSE)*ROUNDUP($E105,-1),0)</f>
        <v>0</v>
      </c>
      <c r="I105" s="15">
        <f t="shared" si="1"/>
        <v>0</v>
      </c>
    </row>
    <row r="106" spans="1:9" x14ac:dyDescent="0.45">
      <c r="A106" s="2" t="s">
        <v>35</v>
      </c>
      <c r="B106" s="3" t="s">
        <v>49</v>
      </c>
      <c r="C106" s="3">
        <v>10</v>
      </c>
      <c r="D106" s="3">
        <v>7</v>
      </c>
      <c r="E106" s="3">
        <v>265.39999999999998</v>
      </c>
      <c r="F106" s="19"/>
      <c r="G106" s="14">
        <f>IFERROR(VLOOKUP($F106,単価設定!$A$2:$C$5,2,FALSE)*(IF($D106&lt;=3,3,ROUND($D106,0))+2),0)</f>
        <v>0</v>
      </c>
      <c r="H106" s="14">
        <f>IFERROR(VLOOKUP($F106,単価設定!$A$2:$C$5,3,FALSE)*ROUNDUP($E106,-1),0)</f>
        <v>0</v>
      </c>
      <c r="I106" s="15">
        <f t="shared" si="1"/>
        <v>0</v>
      </c>
    </row>
    <row r="107" spans="1:9" x14ac:dyDescent="0.45">
      <c r="A107" s="2" t="s">
        <v>35</v>
      </c>
      <c r="B107" s="3" t="s">
        <v>49</v>
      </c>
      <c r="C107" s="3">
        <v>10</v>
      </c>
      <c r="D107" s="3">
        <v>7</v>
      </c>
      <c r="E107" s="3">
        <v>265.39999999999998</v>
      </c>
      <c r="F107" s="19"/>
      <c r="G107" s="14">
        <f>IFERROR(VLOOKUP($F107,単価設定!$A$2:$C$5,2,FALSE)*(IF($D107&lt;=3,3,ROUND($D107,0))+2),0)</f>
        <v>0</v>
      </c>
      <c r="H107" s="14">
        <f>IFERROR(VLOOKUP($F107,単価設定!$A$2:$C$5,3,FALSE)*ROUNDUP($E107,-1),0)</f>
        <v>0</v>
      </c>
      <c r="I107" s="15">
        <f t="shared" si="1"/>
        <v>0</v>
      </c>
    </row>
    <row r="108" spans="1:9" x14ac:dyDescent="0.45">
      <c r="A108" s="2" t="s">
        <v>110</v>
      </c>
      <c r="B108" s="3" t="s">
        <v>156</v>
      </c>
      <c r="C108" s="3">
        <v>15</v>
      </c>
      <c r="D108" s="3">
        <v>7</v>
      </c>
      <c r="E108" s="3">
        <v>76</v>
      </c>
      <c r="F108" s="19"/>
      <c r="G108" s="14">
        <f>IFERROR(VLOOKUP($F108,単価設定!$A$2:$C$5,2,FALSE)*(IF($D108&lt;=3,3,ROUND($D108,0))+2),0)</f>
        <v>0</v>
      </c>
      <c r="H108" s="14">
        <f>IFERROR(VLOOKUP($F108,単価設定!$A$2:$C$5,3,FALSE)*ROUNDUP($E108,-1),0)</f>
        <v>0</v>
      </c>
      <c r="I108" s="15">
        <f t="shared" si="1"/>
        <v>0</v>
      </c>
    </row>
    <row r="109" spans="1:9" x14ac:dyDescent="0.45">
      <c r="A109" s="2" t="s">
        <v>110</v>
      </c>
      <c r="B109" s="3" t="s">
        <v>156</v>
      </c>
      <c r="C109" s="3">
        <v>15</v>
      </c>
      <c r="D109" s="3">
        <v>5</v>
      </c>
      <c r="E109" s="3">
        <v>99</v>
      </c>
      <c r="F109" s="19"/>
      <c r="G109" s="14">
        <f>IFERROR(VLOOKUP($F109,単価設定!$A$2:$C$5,2,FALSE)*(IF($D109&lt;=3,3,ROUND($D109,0))+2),0)</f>
        <v>0</v>
      </c>
      <c r="H109" s="14">
        <f>IFERROR(VLOOKUP($F109,単価設定!$A$2:$C$5,3,FALSE)*ROUNDUP($E109,-1),0)</f>
        <v>0</v>
      </c>
      <c r="I109" s="15">
        <f t="shared" si="1"/>
        <v>0</v>
      </c>
    </row>
    <row r="110" spans="1:9" x14ac:dyDescent="0.45">
      <c r="A110" s="2" t="s">
        <v>111</v>
      </c>
      <c r="B110" s="3" t="s">
        <v>19</v>
      </c>
      <c r="C110" s="3">
        <v>45</v>
      </c>
      <c r="D110" s="3">
        <v>8</v>
      </c>
      <c r="E110" s="3">
        <v>130</v>
      </c>
      <c r="F110" s="19"/>
      <c r="G110" s="14">
        <f>IFERROR(VLOOKUP($F110,単価設定!$A$2:$C$5,2,FALSE)*(IF($D110&lt;=3,3,ROUND($D110,0))+2),0)</f>
        <v>0</v>
      </c>
      <c r="H110" s="14">
        <f>IFERROR(VLOOKUP($F110,単価設定!$A$2:$C$5,3,FALSE)*ROUNDUP($E110,-1),0)</f>
        <v>0</v>
      </c>
      <c r="I110" s="15">
        <f t="shared" si="1"/>
        <v>0</v>
      </c>
    </row>
    <row r="111" spans="1:9" x14ac:dyDescent="0.45">
      <c r="A111" s="2" t="s">
        <v>112</v>
      </c>
      <c r="B111" s="3" t="s">
        <v>28</v>
      </c>
      <c r="C111" s="3">
        <v>30</v>
      </c>
      <c r="D111" s="3">
        <v>8</v>
      </c>
      <c r="E111" s="3">
        <v>170</v>
      </c>
      <c r="F111" s="19"/>
      <c r="G111" s="14">
        <f>IFERROR(VLOOKUP($F111,単価設定!$A$2:$C$5,2,FALSE)*(IF($D111&lt;=3,3,ROUND($D111,0))+2),0)</f>
        <v>0</v>
      </c>
      <c r="H111" s="14">
        <f>IFERROR(VLOOKUP($F111,単価設定!$A$2:$C$5,3,FALSE)*ROUNDUP($E111,-1),0)</f>
        <v>0</v>
      </c>
      <c r="I111" s="15">
        <f t="shared" si="1"/>
        <v>0</v>
      </c>
    </row>
    <row r="112" spans="1:9" x14ac:dyDescent="0.45">
      <c r="A112" s="2" t="s">
        <v>112</v>
      </c>
      <c r="B112" s="3" t="s">
        <v>42</v>
      </c>
      <c r="C112" s="3">
        <v>30</v>
      </c>
      <c r="D112" s="3">
        <v>5</v>
      </c>
      <c r="E112" s="3">
        <v>50</v>
      </c>
      <c r="F112" s="19"/>
      <c r="G112" s="14">
        <f>IFERROR(VLOOKUP($F112,単価設定!$A$2:$C$5,2,FALSE)*(IF($D112&lt;=3,3,ROUND($D112,0))+2),0)</f>
        <v>0</v>
      </c>
      <c r="H112" s="14">
        <f>IFERROR(VLOOKUP($F112,単価設定!$A$2:$C$5,3,FALSE)*ROUNDUP($E112,-1),0)</f>
        <v>0</v>
      </c>
      <c r="I112" s="15">
        <f t="shared" si="1"/>
        <v>0</v>
      </c>
    </row>
    <row r="113" spans="1:9" x14ac:dyDescent="0.45">
      <c r="A113" s="2" t="s">
        <v>113</v>
      </c>
      <c r="B113" s="3" t="s">
        <v>61</v>
      </c>
      <c r="C113" s="3">
        <v>30</v>
      </c>
      <c r="D113" s="3">
        <v>8</v>
      </c>
      <c r="E113" s="3">
        <v>150</v>
      </c>
      <c r="F113" s="19"/>
      <c r="G113" s="14">
        <f>IFERROR(VLOOKUP($F113,単価設定!$A$2:$C$5,2,FALSE)*(IF($D113&lt;=3,3,ROUND($D113,0))+2),0)</f>
        <v>0</v>
      </c>
      <c r="H113" s="14">
        <f>IFERROR(VLOOKUP($F113,単価設定!$A$2:$C$5,3,FALSE)*ROUNDUP($E113,-1),0)</f>
        <v>0</v>
      </c>
      <c r="I113" s="15">
        <f t="shared" si="1"/>
        <v>0</v>
      </c>
    </row>
    <row r="114" spans="1:9" x14ac:dyDescent="0.45">
      <c r="A114" s="2" t="s">
        <v>114</v>
      </c>
      <c r="B114" s="3" t="s">
        <v>141</v>
      </c>
      <c r="C114" s="3">
        <v>15</v>
      </c>
      <c r="D114" s="3">
        <v>8</v>
      </c>
      <c r="E114" s="3">
        <v>130</v>
      </c>
      <c r="F114" s="19"/>
      <c r="G114" s="14">
        <f>IFERROR(VLOOKUP($F114,単価設定!$A$2:$C$5,2,FALSE)*(IF($D114&lt;=3,3,ROUND($D114,0))+2),0)</f>
        <v>0</v>
      </c>
      <c r="H114" s="14">
        <f>IFERROR(VLOOKUP($F114,単価設定!$A$2:$C$5,3,FALSE)*ROUNDUP($E114,-1),0)</f>
        <v>0</v>
      </c>
      <c r="I114" s="15">
        <f t="shared" si="1"/>
        <v>0</v>
      </c>
    </row>
    <row r="115" spans="1:9" x14ac:dyDescent="0.45">
      <c r="A115" s="2" t="s">
        <v>114</v>
      </c>
      <c r="B115" s="3" t="s">
        <v>141</v>
      </c>
      <c r="C115" s="3">
        <v>15</v>
      </c>
      <c r="D115" s="3">
        <v>8</v>
      </c>
      <c r="E115" s="3">
        <v>130</v>
      </c>
      <c r="F115" s="19"/>
      <c r="G115" s="14">
        <f>IFERROR(VLOOKUP($F115,単価設定!$A$2:$C$5,2,FALSE)*(IF($D115&lt;=3,3,ROUND($D115,0))+2),0)</f>
        <v>0</v>
      </c>
      <c r="H115" s="14">
        <f>IFERROR(VLOOKUP($F115,単価設定!$A$2:$C$5,3,FALSE)*ROUNDUP($E115,-1),0)</f>
        <v>0</v>
      </c>
      <c r="I115" s="15">
        <f t="shared" si="1"/>
        <v>0</v>
      </c>
    </row>
    <row r="116" spans="1:9" x14ac:dyDescent="0.45">
      <c r="A116" s="2" t="s">
        <v>114</v>
      </c>
      <c r="B116" s="3" t="s">
        <v>141</v>
      </c>
      <c r="C116" s="3">
        <v>15</v>
      </c>
      <c r="D116" s="3">
        <v>8</v>
      </c>
      <c r="E116" s="3">
        <v>130</v>
      </c>
      <c r="F116" s="19"/>
      <c r="G116" s="14">
        <f>IFERROR(VLOOKUP($F116,単価設定!$A$2:$C$5,2,FALSE)*(IF($D116&lt;=3,3,ROUND($D116,0))+2),0)</f>
        <v>0</v>
      </c>
      <c r="H116" s="14">
        <f>IFERROR(VLOOKUP($F116,単価設定!$A$2:$C$5,3,FALSE)*ROUNDUP($E116,-1),0)</f>
        <v>0</v>
      </c>
      <c r="I116" s="15">
        <f t="shared" si="1"/>
        <v>0</v>
      </c>
    </row>
    <row r="117" spans="1:9" x14ac:dyDescent="0.45">
      <c r="A117" s="2" t="s">
        <v>114</v>
      </c>
      <c r="B117" s="3" t="s">
        <v>141</v>
      </c>
      <c r="C117" s="3">
        <v>15</v>
      </c>
      <c r="D117" s="3">
        <v>8</v>
      </c>
      <c r="E117" s="3">
        <v>80</v>
      </c>
      <c r="F117" s="19"/>
      <c r="G117" s="14">
        <f>IFERROR(VLOOKUP($F117,単価設定!$A$2:$C$5,2,FALSE)*(IF($D117&lt;=3,3,ROUND($D117,0))+2),0)</f>
        <v>0</v>
      </c>
      <c r="H117" s="14">
        <f>IFERROR(VLOOKUP($F117,単価設定!$A$2:$C$5,3,FALSE)*ROUNDUP($E117,-1),0)</f>
        <v>0</v>
      </c>
      <c r="I117" s="15">
        <f t="shared" si="1"/>
        <v>0</v>
      </c>
    </row>
    <row r="118" spans="1:9" x14ac:dyDescent="0.45">
      <c r="A118" s="2" t="s">
        <v>114</v>
      </c>
      <c r="B118" s="3" t="s">
        <v>141</v>
      </c>
      <c r="C118" s="3">
        <v>15</v>
      </c>
      <c r="D118" s="3">
        <v>8</v>
      </c>
      <c r="E118" s="3">
        <v>80</v>
      </c>
      <c r="F118" s="19"/>
      <c r="G118" s="14">
        <f>IFERROR(VLOOKUP($F118,単価設定!$A$2:$C$5,2,FALSE)*(IF($D118&lt;=3,3,ROUND($D118,0))+2),0)</f>
        <v>0</v>
      </c>
      <c r="H118" s="14">
        <f>IFERROR(VLOOKUP($F118,単価設定!$A$2:$C$5,3,FALSE)*ROUNDUP($E118,-1),0)</f>
        <v>0</v>
      </c>
      <c r="I118" s="15">
        <f t="shared" si="1"/>
        <v>0</v>
      </c>
    </row>
    <row r="119" spans="1:9" x14ac:dyDescent="0.45">
      <c r="A119" s="2" t="s">
        <v>114</v>
      </c>
      <c r="B119" s="3" t="s">
        <v>141</v>
      </c>
      <c r="C119" s="3">
        <v>15</v>
      </c>
      <c r="D119" s="3">
        <v>8</v>
      </c>
      <c r="E119" s="3">
        <v>130</v>
      </c>
      <c r="F119" s="19"/>
      <c r="G119" s="14">
        <f>IFERROR(VLOOKUP($F119,単価設定!$A$2:$C$5,2,FALSE)*(IF($D119&lt;=3,3,ROUND($D119,0))+2),0)</f>
        <v>0</v>
      </c>
      <c r="H119" s="14">
        <f>IFERROR(VLOOKUP($F119,単価設定!$A$2:$C$5,3,FALSE)*ROUNDUP($E119,-1),0)</f>
        <v>0</v>
      </c>
      <c r="I119" s="15">
        <f t="shared" si="1"/>
        <v>0</v>
      </c>
    </row>
    <row r="120" spans="1:9" x14ac:dyDescent="0.45">
      <c r="A120" s="2" t="s">
        <v>114</v>
      </c>
      <c r="B120" s="3" t="s">
        <v>141</v>
      </c>
      <c r="C120" s="3">
        <v>15</v>
      </c>
      <c r="D120" s="3">
        <v>8</v>
      </c>
      <c r="E120" s="3">
        <v>130</v>
      </c>
      <c r="F120" s="19"/>
      <c r="G120" s="14">
        <f>IFERROR(VLOOKUP($F120,単価設定!$A$2:$C$5,2,FALSE)*(IF($D120&lt;=3,3,ROUND($D120,0))+2),0)</f>
        <v>0</v>
      </c>
      <c r="H120" s="14">
        <f>IFERROR(VLOOKUP($F120,単価設定!$A$2:$C$5,3,FALSE)*ROUNDUP($E120,-1),0)</f>
        <v>0</v>
      </c>
      <c r="I120" s="15">
        <f t="shared" si="1"/>
        <v>0</v>
      </c>
    </row>
    <row r="121" spans="1:9" x14ac:dyDescent="0.45">
      <c r="A121" s="2" t="s">
        <v>114</v>
      </c>
      <c r="B121" s="3" t="s">
        <v>141</v>
      </c>
      <c r="C121" s="3">
        <v>10</v>
      </c>
      <c r="D121" s="3">
        <v>8</v>
      </c>
      <c r="E121" s="3">
        <v>70</v>
      </c>
      <c r="F121" s="19"/>
      <c r="G121" s="14">
        <f>IFERROR(VLOOKUP($F121,単価設定!$A$2:$C$5,2,FALSE)*(IF($D121&lt;=3,3,ROUND($D121,0))+2),0)</f>
        <v>0</v>
      </c>
      <c r="H121" s="14">
        <f>IFERROR(VLOOKUP($F121,単価設定!$A$2:$C$5,3,FALSE)*ROUNDUP($E121,-1),0)</f>
        <v>0</v>
      </c>
      <c r="I121" s="15">
        <f t="shared" si="1"/>
        <v>0</v>
      </c>
    </row>
    <row r="122" spans="1:9" x14ac:dyDescent="0.45">
      <c r="A122" s="2" t="s">
        <v>38</v>
      </c>
      <c r="B122" s="3" t="s">
        <v>39</v>
      </c>
      <c r="C122" s="3">
        <v>40</v>
      </c>
      <c r="D122" s="3">
        <v>8</v>
      </c>
      <c r="E122" s="3">
        <v>132</v>
      </c>
      <c r="F122" s="19"/>
      <c r="G122" s="14">
        <f>IFERROR(VLOOKUP($F122,単価設定!$A$2:$C$5,2,FALSE)*(IF($D122&lt;=3,3,ROUND($D122,0))+2),0)</f>
        <v>0</v>
      </c>
      <c r="H122" s="14">
        <f>IFERROR(VLOOKUP($F122,単価設定!$A$2:$C$5,3,FALSE)*ROUNDUP($E122,-1),0)</f>
        <v>0</v>
      </c>
      <c r="I122" s="15">
        <f t="shared" si="1"/>
        <v>0</v>
      </c>
    </row>
    <row r="123" spans="1:9" x14ac:dyDescent="0.45">
      <c r="A123" s="2" t="s">
        <v>115</v>
      </c>
      <c r="B123" s="3" t="s">
        <v>5</v>
      </c>
      <c r="C123" s="3">
        <v>25</v>
      </c>
      <c r="D123" s="3">
        <v>8</v>
      </c>
      <c r="E123" s="3">
        <v>130</v>
      </c>
      <c r="F123" s="19"/>
      <c r="G123" s="14">
        <f>IFERROR(VLOOKUP($F123,単価設定!$A$2:$C$5,2,FALSE)*(IF($D123&lt;=3,3,ROUND($D123,0))+2),0)</f>
        <v>0</v>
      </c>
      <c r="H123" s="14">
        <f>IFERROR(VLOOKUP($F123,単価設定!$A$2:$C$5,3,FALSE)*ROUNDUP($E123,-1),0)</f>
        <v>0</v>
      </c>
      <c r="I123" s="15">
        <f t="shared" si="1"/>
        <v>0</v>
      </c>
    </row>
    <row r="124" spans="1:9" x14ac:dyDescent="0.45">
      <c r="A124" s="2" t="s">
        <v>40</v>
      </c>
      <c r="B124" s="3" t="s">
        <v>41</v>
      </c>
      <c r="C124" s="3">
        <v>35</v>
      </c>
      <c r="D124" s="3">
        <v>8</v>
      </c>
      <c r="E124" s="3">
        <v>170</v>
      </c>
      <c r="F124" s="19"/>
      <c r="G124" s="14">
        <f>IFERROR(VLOOKUP($F124,単価設定!$A$2:$C$5,2,FALSE)*(IF($D124&lt;=3,3,ROUND($D124,0))+2),0)</f>
        <v>0</v>
      </c>
      <c r="H124" s="14">
        <f>IFERROR(VLOOKUP($F124,単価設定!$A$2:$C$5,3,FALSE)*ROUNDUP($E124,-1),0)</f>
        <v>0</v>
      </c>
      <c r="I124" s="15">
        <f t="shared" si="1"/>
        <v>0</v>
      </c>
    </row>
    <row r="125" spans="1:9" x14ac:dyDescent="0.45">
      <c r="A125" s="2" t="s">
        <v>43</v>
      </c>
      <c r="B125" s="3" t="s">
        <v>44</v>
      </c>
      <c r="C125" s="3">
        <v>30</v>
      </c>
      <c r="D125" s="3">
        <v>4</v>
      </c>
      <c r="E125" s="3">
        <v>32</v>
      </c>
      <c r="F125" s="19"/>
      <c r="G125" s="14">
        <f>IFERROR(VLOOKUP($F125,単価設定!$A$2:$C$5,2,FALSE)*(IF($D125&lt;=3,3,ROUND($D125,0))+2),0)</f>
        <v>0</v>
      </c>
      <c r="H125" s="14">
        <f>IFERROR(VLOOKUP($F125,単価設定!$A$2:$C$5,3,FALSE)*ROUNDUP($E125,-1),0)</f>
        <v>0</v>
      </c>
      <c r="I125" s="15">
        <f t="shared" si="1"/>
        <v>0</v>
      </c>
    </row>
    <row r="126" spans="1:9" x14ac:dyDescent="0.45">
      <c r="A126" s="2" t="s">
        <v>45</v>
      </c>
      <c r="B126" s="3" t="s">
        <v>61</v>
      </c>
      <c r="C126" s="3">
        <v>45</v>
      </c>
      <c r="D126" s="3">
        <v>8</v>
      </c>
      <c r="E126" s="3">
        <v>70</v>
      </c>
      <c r="F126" s="19"/>
      <c r="G126" s="14">
        <f>IFERROR(VLOOKUP($F126,単価設定!$A$2:$C$5,2,FALSE)*(IF($D126&lt;=3,3,ROUND($D126,0))+2),0)</f>
        <v>0</v>
      </c>
      <c r="H126" s="14">
        <f>IFERROR(VLOOKUP($F126,単価設定!$A$2:$C$5,3,FALSE)*ROUNDUP($E126,-1),0)</f>
        <v>0</v>
      </c>
      <c r="I126" s="15">
        <f t="shared" si="1"/>
        <v>0</v>
      </c>
    </row>
    <row r="127" spans="1:9" x14ac:dyDescent="0.45">
      <c r="A127" s="2" t="s">
        <v>45</v>
      </c>
      <c r="B127" s="3" t="s">
        <v>46</v>
      </c>
      <c r="C127" s="3">
        <v>30</v>
      </c>
      <c r="D127" s="3">
        <v>9</v>
      </c>
      <c r="E127" s="3">
        <v>130</v>
      </c>
      <c r="F127" s="19"/>
      <c r="G127" s="14">
        <f>IFERROR(VLOOKUP($F127,単価設定!$A$2:$C$5,2,FALSE)*(IF($D127&lt;=3,3,ROUND($D127,0))+2),0)</f>
        <v>0</v>
      </c>
      <c r="H127" s="14">
        <f>IFERROR(VLOOKUP($F127,単価設定!$A$2:$C$5,3,FALSE)*ROUNDUP($E127,-1),0)</f>
        <v>0</v>
      </c>
      <c r="I127" s="15">
        <f t="shared" si="1"/>
        <v>0</v>
      </c>
    </row>
    <row r="128" spans="1:9" x14ac:dyDescent="0.45">
      <c r="A128" s="2" t="s">
        <v>116</v>
      </c>
      <c r="B128" s="3" t="s">
        <v>157</v>
      </c>
      <c r="C128" s="3">
        <v>30</v>
      </c>
      <c r="D128" s="3">
        <v>7</v>
      </c>
      <c r="E128" s="3">
        <v>130</v>
      </c>
      <c r="F128" s="19"/>
      <c r="G128" s="14">
        <f>IFERROR(VLOOKUP($F128,単価設定!$A$2:$C$5,2,FALSE)*(IF($D128&lt;=3,3,ROUND($D128,0))+2),0)</f>
        <v>0</v>
      </c>
      <c r="H128" s="14">
        <f>IFERROR(VLOOKUP($F128,単価設定!$A$2:$C$5,3,FALSE)*ROUNDUP($E128,-1),0)</f>
        <v>0</v>
      </c>
      <c r="I128" s="15">
        <f t="shared" si="1"/>
        <v>0</v>
      </c>
    </row>
    <row r="129" spans="1:9" x14ac:dyDescent="0.45">
      <c r="A129" s="2" t="s">
        <v>117</v>
      </c>
      <c r="B129" s="3" t="s">
        <v>57</v>
      </c>
      <c r="C129" s="3">
        <v>30</v>
      </c>
      <c r="D129" s="3">
        <v>8</v>
      </c>
      <c r="E129" s="3">
        <v>120</v>
      </c>
      <c r="F129" s="19"/>
      <c r="G129" s="14">
        <f>IFERROR(VLOOKUP($F129,単価設定!$A$2:$C$5,2,FALSE)*(IF($D129&lt;=3,3,ROUND($D129,0))+2),0)</f>
        <v>0</v>
      </c>
      <c r="H129" s="14">
        <f>IFERROR(VLOOKUP($F129,単価設定!$A$2:$C$5,3,FALSE)*ROUNDUP($E129,-1),0)</f>
        <v>0</v>
      </c>
      <c r="I129" s="15">
        <f t="shared" si="1"/>
        <v>0</v>
      </c>
    </row>
    <row r="130" spans="1:9" x14ac:dyDescent="0.45">
      <c r="A130" s="2" t="s">
        <v>118</v>
      </c>
      <c r="B130" s="3" t="s">
        <v>154</v>
      </c>
      <c r="C130" s="3">
        <v>40</v>
      </c>
      <c r="D130" s="3">
        <v>6</v>
      </c>
      <c r="E130" s="3">
        <v>80</v>
      </c>
      <c r="F130" s="19"/>
      <c r="G130" s="14">
        <f>IFERROR(VLOOKUP($F130,単価設定!$A$2:$C$5,2,FALSE)*(IF($D130&lt;=3,3,ROUND($D130,0))+2),0)</f>
        <v>0</v>
      </c>
      <c r="H130" s="14">
        <f>IFERROR(VLOOKUP($F130,単価設定!$A$2:$C$5,3,FALSE)*ROUNDUP($E130,-1),0)</f>
        <v>0</v>
      </c>
      <c r="I130" s="15">
        <f t="shared" si="1"/>
        <v>0</v>
      </c>
    </row>
    <row r="131" spans="1:9" x14ac:dyDescent="0.45">
      <c r="A131" s="2" t="s">
        <v>48</v>
      </c>
      <c r="B131" s="3" t="s">
        <v>49</v>
      </c>
      <c r="C131" s="3">
        <v>40</v>
      </c>
      <c r="D131" s="3">
        <v>6</v>
      </c>
      <c r="E131" s="3">
        <v>60</v>
      </c>
      <c r="F131" s="19"/>
      <c r="G131" s="14">
        <f>IFERROR(VLOOKUP($F131,単価設定!$A$2:$C$5,2,FALSE)*(IF($D131&lt;=3,3,ROUND($D131,0))+2),0)</f>
        <v>0</v>
      </c>
      <c r="H131" s="14">
        <f>IFERROR(VLOOKUP($F131,単価設定!$A$2:$C$5,3,FALSE)*ROUNDUP($E131,-1),0)</f>
        <v>0</v>
      </c>
      <c r="I131" s="15">
        <f t="shared" si="1"/>
        <v>0</v>
      </c>
    </row>
    <row r="132" spans="1:9" x14ac:dyDescent="0.45">
      <c r="A132" s="2" t="s">
        <v>48</v>
      </c>
      <c r="B132" s="3" t="s">
        <v>47</v>
      </c>
      <c r="C132" s="3">
        <v>40</v>
      </c>
      <c r="D132" s="3">
        <v>8</v>
      </c>
      <c r="E132" s="3">
        <v>114</v>
      </c>
      <c r="F132" s="19"/>
      <c r="G132" s="14">
        <f>IFERROR(VLOOKUP($F132,単価設定!$A$2:$C$5,2,FALSE)*(IF($D132&lt;=3,3,ROUND($D132,0))+2),0)</f>
        <v>0</v>
      </c>
      <c r="H132" s="14">
        <f>IFERROR(VLOOKUP($F132,単価設定!$A$2:$C$5,3,FALSE)*ROUNDUP($E132,-1),0)</f>
        <v>0</v>
      </c>
      <c r="I132" s="15">
        <f t="shared" si="1"/>
        <v>0</v>
      </c>
    </row>
    <row r="133" spans="1:9" x14ac:dyDescent="0.45">
      <c r="A133" s="2" t="s">
        <v>51</v>
      </c>
      <c r="B133" s="3" t="s">
        <v>52</v>
      </c>
      <c r="C133" s="3">
        <v>30</v>
      </c>
      <c r="D133" s="3">
        <v>11</v>
      </c>
      <c r="E133" s="3">
        <v>80</v>
      </c>
      <c r="F133" s="19"/>
      <c r="G133" s="14">
        <f>IFERROR(VLOOKUP($F133,単価設定!$A$2:$C$5,2,FALSE)*(IF($D133&lt;=3,3,ROUND($D133,0))+2),0)</f>
        <v>0</v>
      </c>
      <c r="H133" s="14">
        <f>IFERROR(VLOOKUP($F133,単価設定!$A$2:$C$5,3,FALSE)*ROUNDUP($E133,-1),0)</f>
        <v>0</v>
      </c>
      <c r="I133" s="15">
        <f t="shared" si="1"/>
        <v>0</v>
      </c>
    </row>
    <row r="134" spans="1:9" x14ac:dyDescent="0.45">
      <c r="A134" s="2" t="s">
        <v>119</v>
      </c>
      <c r="B134" s="3" t="s">
        <v>67</v>
      </c>
      <c r="C134" s="3">
        <v>56</v>
      </c>
      <c r="D134" s="3">
        <v>8</v>
      </c>
      <c r="E134" s="3">
        <v>175</v>
      </c>
      <c r="F134" s="19"/>
      <c r="G134" s="14">
        <f>IFERROR(VLOOKUP($F134,単価設定!$A$2:$C$5,2,FALSE)*(IF($D134&lt;=3,3,ROUND($D134,0))+2),0)</f>
        <v>0</v>
      </c>
      <c r="H134" s="14">
        <f>IFERROR(VLOOKUP($F134,単価設定!$A$2:$C$5,3,FALSE)*ROUNDUP($E134,-1),0)</f>
        <v>0</v>
      </c>
      <c r="I134" s="15">
        <f t="shared" si="1"/>
        <v>0</v>
      </c>
    </row>
    <row r="135" spans="1:9" x14ac:dyDescent="0.45">
      <c r="A135" s="2" t="s">
        <v>120</v>
      </c>
      <c r="B135" s="3" t="s">
        <v>37</v>
      </c>
      <c r="C135" s="3">
        <v>30</v>
      </c>
      <c r="D135" s="3">
        <v>8</v>
      </c>
      <c r="E135" s="3">
        <v>110</v>
      </c>
      <c r="F135" s="19"/>
      <c r="G135" s="14">
        <f>IFERROR(VLOOKUP($F135,単価設定!$A$2:$C$5,2,FALSE)*(IF($D135&lt;=3,3,ROUND($D135,0))+2),0)</f>
        <v>0</v>
      </c>
      <c r="H135" s="14">
        <f>IFERROR(VLOOKUP($F135,単価設定!$A$2:$C$5,3,FALSE)*ROUNDUP($E135,-1),0)</f>
        <v>0</v>
      </c>
      <c r="I135" s="15">
        <f t="shared" si="1"/>
        <v>0</v>
      </c>
    </row>
    <row r="136" spans="1:9" x14ac:dyDescent="0.45">
      <c r="A136" s="2" t="s">
        <v>121</v>
      </c>
      <c r="B136" s="3" t="s">
        <v>34</v>
      </c>
      <c r="C136" s="3">
        <v>45</v>
      </c>
      <c r="D136" s="3">
        <v>8</v>
      </c>
      <c r="E136" s="3">
        <v>175</v>
      </c>
      <c r="F136" s="19"/>
      <c r="G136" s="14">
        <f>IFERROR(VLOOKUP($F136,単価設定!$A$2:$C$5,2,FALSE)*(IF($D136&lt;=3,3,ROUND($D136,0))+2),0)</f>
        <v>0</v>
      </c>
      <c r="H136" s="14">
        <f>IFERROR(VLOOKUP($F136,単価設定!$A$2:$C$5,3,FALSE)*ROUNDUP($E136,-1),0)</f>
        <v>0</v>
      </c>
      <c r="I136" s="15">
        <f t="shared" si="1"/>
        <v>0</v>
      </c>
    </row>
    <row r="137" spans="1:9" x14ac:dyDescent="0.45">
      <c r="A137" s="2" t="s">
        <v>122</v>
      </c>
      <c r="B137" s="3" t="s">
        <v>53</v>
      </c>
      <c r="C137" s="3">
        <v>40</v>
      </c>
      <c r="D137" s="3">
        <v>8</v>
      </c>
      <c r="E137" s="3">
        <v>170</v>
      </c>
      <c r="F137" s="19"/>
      <c r="G137" s="14">
        <f>IFERROR(VLOOKUP($F137,単価設定!$A$2:$C$5,2,FALSE)*(IF($D137&lt;=3,3,ROUND($D137,0))+2),0)</f>
        <v>0</v>
      </c>
      <c r="H137" s="14">
        <f>IFERROR(VLOOKUP($F137,単価設定!$A$2:$C$5,3,FALSE)*ROUNDUP($E137,-1),0)</f>
        <v>0</v>
      </c>
      <c r="I137" s="15">
        <f t="shared" si="1"/>
        <v>0</v>
      </c>
    </row>
    <row r="138" spans="1:9" x14ac:dyDescent="0.45">
      <c r="A138" s="2" t="s">
        <v>122</v>
      </c>
      <c r="B138" s="3" t="s">
        <v>25</v>
      </c>
      <c r="C138" s="3">
        <v>30</v>
      </c>
      <c r="D138" s="3">
        <v>10.5</v>
      </c>
      <c r="E138" s="3">
        <v>78</v>
      </c>
      <c r="F138" s="19"/>
      <c r="G138" s="14">
        <f>IFERROR(VLOOKUP($F138,単価設定!$A$2:$C$5,2,FALSE)*(IF($D138&lt;=3,3,ROUND($D138,0))+2),0)</f>
        <v>0</v>
      </c>
      <c r="H138" s="14">
        <f>IFERROR(VLOOKUP($F138,単価設定!$A$2:$C$5,3,FALSE)*ROUNDUP($E138,-1),0)</f>
        <v>0</v>
      </c>
      <c r="I138" s="15">
        <f t="shared" si="1"/>
        <v>0</v>
      </c>
    </row>
    <row r="139" spans="1:9" x14ac:dyDescent="0.45">
      <c r="A139" s="2" t="s">
        <v>123</v>
      </c>
      <c r="B139" s="3" t="s">
        <v>9</v>
      </c>
      <c r="C139" s="3">
        <v>45</v>
      </c>
      <c r="D139" s="3">
        <v>8</v>
      </c>
      <c r="E139" s="3">
        <v>175</v>
      </c>
      <c r="F139" s="19"/>
      <c r="G139" s="14">
        <f>IFERROR(VLOOKUP($F139,単価設定!$A$2:$C$5,2,FALSE)*(IF($D139&lt;=3,3,ROUND($D139,0))+2),0)</f>
        <v>0</v>
      </c>
      <c r="H139" s="14">
        <f>IFERROR(VLOOKUP($F139,単価設定!$A$2:$C$5,3,FALSE)*ROUNDUP($E139,-1),0)</f>
        <v>0</v>
      </c>
      <c r="I139" s="15">
        <f t="shared" si="1"/>
        <v>0</v>
      </c>
    </row>
    <row r="140" spans="1:9" x14ac:dyDescent="0.45">
      <c r="A140" s="2" t="s">
        <v>124</v>
      </c>
      <c r="B140" s="3" t="s">
        <v>50</v>
      </c>
      <c r="C140" s="3">
        <v>60</v>
      </c>
      <c r="D140" s="3">
        <v>8</v>
      </c>
      <c r="E140" s="3">
        <v>150</v>
      </c>
      <c r="F140" s="19"/>
      <c r="G140" s="14">
        <f>IFERROR(VLOOKUP($F140,単価設定!$A$2:$C$5,2,FALSE)*(IF($D140&lt;=3,3,ROUND($D140,0))+2),0)</f>
        <v>0</v>
      </c>
      <c r="H140" s="14">
        <f>IFERROR(VLOOKUP($F140,単価設定!$A$2:$C$5,3,FALSE)*ROUNDUP($E140,-1),0)</f>
        <v>0</v>
      </c>
      <c r="I140" s="15">
        <f t="shared" si="1"/>
        <v>0</v>
      </c>
    </row>
    <row r="141" spans="1:9" x14ac:dyDescent="0.45">
      <c r="A141" s="2" t="s">
        <v>124</v>
      </c>
      <c r="B141" s="3" t="s">
        <v>50</v>
      </c>
      <c r="C141" s="3">
        <v>25</v>
      </c>
      <c r="D141" s="3">
        <v>8</v>
      </c>
      <c r="E141" s="3">
        <v>90</v>
      </c>
      <c r="F141" s="19"/>
      <c r="G141" s="14">
        <f>IFERROR(VLOOKUP($F141,単価設定!$A$2:$C$5,2,FALSE)*(IF($D141&lt;=3,3,ROUND($D141,0))+2),0)</f>
        <v>0</v>
      </c>
      <c r="H141" s="14">
        <f>IFERROR(VLOOKUP($F141,単価設定!$A$2:$C$5,3,FALSE)*ROUNDUP($E141,-1),0)</f>
        <v>0</v>
      </c>
      <c r="I141" s="15">
        <f t="shared" si="1"/>
        <v>0</v>
      </c>
    </row>
    <row r="142" spans="1:9" x14ac:dyDescent="0.45">
      <c r="A142" s="2" t="s">
        <v>125</v>
      </c>
      <c r="B142" s="3" t="s">
        <v>142</v>
      </c>
      <c r="C142" s="3">
        <v>50</v>
      </c>
      <c r="D142" s="3">
        <v>8</v>
      </c>
      <c r="E142" s="3">
        <v>60</v>
      </c>
      <c r="F142" s="19"/>
      <c r="G142" s="14">
        <f>IFERROR(VLOOKUP($F142,単価設定!$A$2:$C$5,2,FALSE)*(IF($D142&lt;=3,3,ROUND($D142,0))+2),0)</f>
        <v>0</v>
      </c>
      <c r="H142" s="14">
        <f>IFERROR(VLOOKUP($F142,単価設定!$A$2:$C$5,3,FALSE)*ROUNDUP($E142,-1),0)</f>
        <v>0</v>
      </c>
      <c r="I142" s="15">
        <f t="shared" si="1"/>
        <v>0</v>
      </c>
    </row>
    <row r="143" spans="1:9" x14ac:dyDescent="0.45">
      <c r="A143" s="2" t="s">
        <v>126</v>
      </c>
      <c r="B143" s="3" t="s">
        <v>54</v>
      </c>
      <c r="C143" s="3">
        <v>40</v>
      </c>
      <c r="D143" s="3">
        <v>8</v>
      </c>
      <c r="E143" s="3">
        <v>85</v>
      </c>
      <c r="F143" s="19"/>
      <c r="G143" s="14">
        <f>IFERROR(VLOOKUP($F143,単価設定!$A$2:$C$5,2,FALSE)*(IF($D143&lt;=3,3,ROUND($D143,0))+2),0)</f>
        <v>0</v>
      </c>
      <c r="H143" s="14">
        <f>IFERROR(VLOOKUP($F143,単価設定!$A$2:$C$5,3,FALSE)*ROUNDUP($E143,-1),0)</f>
        <v>0</v>
      </c>
      <c r="I143" s="15">
        <f t="shared" si="1"/>
        <v>0</v>
      </c>
    </row>
    <row r="144" spans="1:9" x14ac:dyDescent="0.45">
      <c r="A144" s="2" t="s">
        <v>127</v>
      </c>
      <c r="B144" s="3" t="s">
        <v>21</v>
      </c>
      <c r="C144" s="3">
        <v>20</v>
      </c>
      <c r="D144" s="3">
        <v>7</v>
      </c>
      <c r="E144" s="3">
        <v>150</v>
      </c>
      <c r="F144" s="19"/>
      <c r="G144" s="14">
        <f>IFERROR(VLOOKUP($F144,単価設定!$A$2:$C$5,2,FALSE)*(IF($D144&lt;=3,3,ROUND($D144,0))+2),0)</f>
        <v>0</v>
      </c>
      <c r="H144" s="14">
        <f>IFERROR(VLOOKUP($F144,単価設定!$A$2:$C$5,3,FALSE)*ROUNDUP($E144,-1),0)</f>
        <v>0</v>
      </c>
      <c r="I144" s="15">
        <f t="shared" si="1"/>
        <v>0</v>
      </c>
    </row>
    <row r="145" spans="1:9" x14ac:dyDescent="0.45">
      <c r="A145" s="2" t="s">
        <v>128</v>
      </c>
      <c r="B145" s="3" t="s">
        <v>158</v>
      </c>
      <c r="C145" s="3">
        <v>27</v>
      </c>
      <c r="D145" s="3">
        <v>9</v>
      </c>
      <c r="E145" s="3">
        <v>100</v>
      </c>
      <c r="F145" s="19"/>
      <c r="G145" s="14">
        <f>IFERROR(VLOOKUP($F145,単価設定!$A$2:$C$5,2,FALSE)*(IF($D145&lt;=3,3,ROUND($D145,0))+2),0)</f>
        <v>0</v>
      </c>
      <c r="H145" s="14">
        <f>IFERROR(VLOOKUP($F145,単価設定!$A$2:$C$5,3,FALSE)*ROUNDUP($E145,-1),0)</f>
        <v>0</v>
      </c>
      <c r="I145" s="15">
        <f t="shared" si="1"/>
        <v>0</v>
      </c>
    </row>
    <row r="146" spans="1:9" x14ac:dyDescent="0.45">
      <c r="A146" s="2" t="s">
        <v>129</v>
      </c>
      <c r="B146" s="3" t="s">
        <v>159</v>
      </c>
      <c r="C146" s="3">
        <v>20</v>
      </c>
      <c r="D146" s="3">
        <v>7</v>
      </c>
      <c r="E146" s="3">
        <v>130</v>
      </c>
      <c r="F146" s="19"/>
      <c r="G146" s="14">
        <f>IFERROR(VLOOKUP($F146,単価設定!$A$2:$C$5,2,FALSE)*(IF($D146&lt;=3,3,ROUND($D146,0))+2),0)</f>
        <v>0</v>
      </c>
      <c r="H146" s="14">
        <f>IFERROR(VLOOKUP($F146,単価設定!$A$2:$C$5,3,FALSE)*ROUNDUP($E146,-1),0)</f>
        <v>0</v>
      </c>
      <c r="I146" s="15">
        <f t="shared" si="1"/>
        <v>0</v>
      </c>
    </row>
    <row r="147" spans="1:9" x14ac:dyDescent="0.45">
      <c r="A147" s="2" t="s">
        <v>130</v>
      </c>
      <c r="B147" s="3" t="s">
        <v>36</v>
      </c>
      <c r="C147" s="3">
        <v>30</v>
      </c>
      <c r="D147" s="3">
        <v>8</v>
      </c>
      <c r="E147" s="3">
        <v>52</v>
      </c>
      <c r="F147" s="19"/>
      <c r="G147" s="14">
        <f>IFERROR(VLOOKUP($F147,単価設定!$A$2:$C$5,2,FALSE)*(IF($D147&lt;=3,3,ROUND($D147,0))+2),0)</f>
        <v>0</v>
      </c>
      <c r="H147" s="14">
        <f>IFERROR(VLOOKUP($F147,単価設定!$A$2:$C$5,3,FALSE)*ROUNDUP($E147,-1),0)</f>
        <v>0</v>
      </c>
      <c r="I147" s="15">
        <f t="shared" si="1"/>
        <v>0</v>
      </c>
    </row>
    <row r="148" spans="1:9" x14ac:dyDescent="0.45">
      <c r="A148" s="2" t="s">
        <v>131</v>
      </c>
      <c r="B148" s="3" t="s">
        <v>36</v>
      </c>
      <c r="C148" s="3">
        <v>30</v>
      </c>
      <c r="D148" s="3">
        <v>8</v>
      </c>
      <c r="E148" s="3">
        <v>52</v>
      </c>
      <c r="F148" s="19"/>
      <c r="G148" s="14">
        <f>IFERROR(VLOOKUP($F148,単価設定!$A$2:$C$5,2,FALSE)*(IF($D148&lt;=3,3,ROUND($D148,0))+2),0)</f>
        <v>0</v>
      </c>
      <c r="H148" s="14">
        <f>IFERROR(VLOOKUP($F148,単価設定!$A$2:$C$5,3,FALSE)*ROUNDUP($E148,-1),0)</f>
        <v>0</v>
      </c>
      <c r="I148" s="15">
        <f t="shared" si="1"/>
        <v>0</v>
      </c>
    </row>
    <row r="149" spans="1:9" x14ac:dyDescent="0.45">
      <c r="A149" s="2" t="s">
        <v>132</v>
      </c>
      <c r="B149" s="3" t="s">
        <v>21</v>
      </c>
      <c r="C149" s="3">
        <v>45</v>
      </c>
      <c r="D149" s="3">
        <v>7</v>
      </c>
      <c r="E149" s="3">
        <v>120</v>
      </c>
      <c r="F149" s="19"/>
      <c r="G149" s="14">
        <f>IFERROR(VLOOKUP($F149,単価設定!$A$2:$C$5,2,FALSE)*(IF($D149&lt;=3,3,ROUND($D149,0))+2),0)</f>
        <v>0</v>
      </c>
      <c r="H149" s="14">
        <f>IFERROR(VLOOKUP($F149,単価設定!$A$2:$C$5,3,FALSE)*ROUNDUP($E149,-1),0)</f>
        <v>0</v>
      </c>
      <c r="I149" s="15">
        <f t="shared" ref="I149" si="2">G149+H149</f>
        <v>0</v>
      </c>
    </row>
    <row r="150" spans="1:9" x14ac:dyDescent="0.45">
      <c r="A150" s="2" t="s">
        <v>133</v>
      </c>
      <c r="B150" s="3" t="s">
        <v>37</v>
      </c>
      <c r="C150" s="3">
        <v>25</v>
      </c>
      <c r="D150" s="3">
        <v>6</v>
      </c>
      <c r="E150" s="3">
        <v>70</v>
      </c>
      <c r="F150" s="19"/>
      <c r="G150" s="14">
        <f>IFERROR(VLOOKUP($F150,単価設定!$A$2:$C$5,2,FALSE)*(IF($D150&lt;=3,3,ROUND($D150,0))+2),0)</f>
        <v>0</v>
      </c>
      <c r="H150" s="14">
        <f>IFERROR(VLOOKUP($F150,単価設定!$A$2:$C$5,3,FALSE)*ROUNDUP($E150,-1),0)</f>
        <v>0</v>
      </c>
      <c r="I150" s="15">
        <f t="shared" ref="I150:I168" si="3">G150+H150</f>
        <v>0</v>
      </c>
    </row>
    <row r="151" spans="1:9" x14ac:dyDescent="0.45">
      <c r="A151" s="2" t="s">
        <v>134</v>
      </c>
      <c r="B151" s="3" t="s">
        <v>34</v>
      </c>
      <c r="C151" s="3">
        <v>40</v>
      </c>
      <c r="D151" s="3">
        <v>8</v>
      </c>
      <c r="E151" s="3">
        <v>170</v>
      </c>
      <c r="F151" s="19"/>
      <c r="G151" s="14">
        <f>IFERROR(VLOOKUP($F151,単価設定!$A$2:$C$5,2,FALSE)*(IF($D151&lt;=3,3,ROUND($D151,0))+2),0)</f>
        <v>0</v>
      </c>
      <c r="H151" s="14">
        <f>IFERROR(VLOOKUP($F151,単価設定!$A$2:$C$5,3,FALSE)*ROUNDUP($E151,-1),0)</f>
        <v>0</v>
      </c>
      <c r="I151" s="15">
        <f t="shared" si="3"/>
        <v>0</v>
      </c>
    </row>
    <row r="152" spans="1:9" x14ac:dyDescent="0.45">
      <c r="A152" s="2" t="s">
        <v>135</v>
      </c>
      <c r="B152" s="3" t="s">
        <v>55</v>
      </c>
      <c r="C152" s="3">
        <v>30</v>
      </c>
      <c r="D152" s="3">
        <v>7</v>
      </c>
      <c r="E152" s="3">
        <v>100</v>
      </c>
      <c r="F152" s="19"/>
      <c r="G152" s="14">
        <f>IFERROR(VLOOKUP($F152,単価設定!$A$2:$C$5,2,FALSE)*(IF($D152&lt;=3,3,ROUND($D152,0))+2),0)</f>
        <v>0</v>
      </c>
      <c r="H152" s="14">
        <f>IFERROR(VLOOKUP($F152,単価設定!$A$2:$C$5,3,FALSE)*ROUNDUP($E152,-1),0)</f>
        <v>0</v>
      </c>
      <c r="I152" s="15">
        <f t="shared" si="3"/>
        <v>0</v>
      </c>
    </row>
    <row r="153" spans="1:9" x14ac:dyDescent="0.45">
      <c r="A153" s="2" t="s">
        <v>136</v>
      </c>
      <c r="B153" s="3" t="s">
        <v>56</v>
      </c>
      <c r="C153" s="3">
        <v>30</v>
      </c>
      <c r="D153" s="3">
        <v>8</v>
      </c>
      <c r="E153" s="3">
        <v>156</v>
      </c>
      <c r="F153" s="19"/>
      <c r="G153" s="14">
        <f>IFERROR(VLOOKUP($F153,単価設定!$A$2:$C$5,2,FALSE)*(IF($D153&lt;=3,3,ROUND($D153,0))+2),0)</f>
        <v>0</v>
      </c>
      <c r="H153" s="14">
        <f>IFERROR(VLOOKUP($F153,単価設定!$A$2:$C$5,3,FALSE)*ROUNDUP($E153,-1),0)</f>
        <v>0</v>
      </c>
      <c r="I153" s="15">
        <f t="shared" si="3"/>
        <v>0</v>
      </c>
    </row>
    <row r="154" spans="1:9" x14ac:dyDescent="0.45">
      <c r="A154" s="2" t="s">
        <v>137</v>
      </c>
      <c r="B154" s="3" t="s">
        <v>60</v>
      </c>
      <c r="C154" s="3">
        <v>40</v>
      </c>
      <c r="D154" s="3">
        <v>8</v>
      </c>
      <c r="E154" s="3">
        <v>130</v>
      </c>
      <c r="F154" s="19"/>
      <c r="G154" s="14">
        <f>IFERROR(VLOOKUP($F154,単価設定!$A$2:$C$5,2,FALSE)*(IF($D154&lt;=3,3,ROUND($D154,0))+2),0)</f>
        <v>0</v>
      </c>
      <c r="H154" s="14">
        <f>IFERROR(VLOOKUP($F154,単価設定!$A$2:$C$5,3,FALSE)*ROUNDUP($E154,-1),0)</f>
        <v>0</v>
      </c>
      <c r="I154" s="15">
        <f t="shared" si="3"/>
        <v>0</v>
      </c>
    </row>
    <row r="155" spans="1:9" x14ac:dyDescent="0.45">
      <c r="A155" s="2" t="s">
        <v>59</v>
      </c>
      <c r="B155" s="3" t="s">
        <v>49</v>
      </c>
      <c r="C155" s="3">
        <v>25</v>
      </c>
      <c r="D155" s="3">
        <v>8</v>
      </c>
      <c r="E155" s="3">
        <v>55</v>
      </c>
      <c r="F155" s="19"/>
      <c r="G155" s="14">
        <f>IFERROR(VLOOKUP($F155,単価設定!$A$2:$C$5,2,FALSE)*(IF($D155&lt;=3,3,ROUND($D155,0))+2),0)</f>
        <v>0</v>
      </c>
      <c r="H155" s="14">
        <f>IFERROR(VLOOKUP($F155,単価設定!$A$2:$C$5,3,FALSE)*ROUNDUP($E155,-1),0)</f>
        <v>0</v>
      </c>
      <c r="I155" s="15">
        <f t="shared" si="3"/>
        <v>0</v>
      </c>
    </row>
    <row r="156" spans="1:9" x14ac:dyDescent="0.45">
      <c r="A156" s="2" t="s">
        <v>59</v>
      </c>
      <c r="B156" s="3" t="s">
        <v>49</v>
      </c>
      <c r="C156" s="3">
        <v>25</v>
      </c>
      <c r="D156" s="3">
        <v>8</v>
      </c>
      <c r="E156" s="3">
        <v>55</v>
      </c>
      <c r="F156" s="19"/>
      <c r="G156" s="14">
        <f>IFERROR(VLOOKUP($F156,単価設定!$A$2:$C$5,2,FALSE)*(IF($D156&lt;=3,3,ROUND($D156,0))+2),0)</f>
        <v>0</v>
      </c>
      <c r="H156" s="14">
        <f>IFERROR(VLOOKUP($F156,単価設定!$A$2:$C$5,3,FALSE)*ROUNDUP($E156,-1),0)</f>
        <v>0</v>
      </c>
      <c r="I156" s="15">
        <f t="shared" si="3"/>
        <v>0</v>
      </c>
    </row>
    <row r="157" spans="1:9" x14ac:dyDescent="0.45">
      <c r="A157" s="2" t="s">
        <v>138</v>
      </c>
      <c r="B157" s="3" t="s">
        <v>160</v>
      </c>
      <c r="C157" s="3">
        <v>15</v>
      </c>
      <c r="D157" s="3">
        <v>4</v>
      </c>
      <c r="E157" s="3">
        <v>40</v>
      </c>
      <c r="F157" s="19"/>
      <c r="G157" s="14">
        <f>IFERROR(VLOOKUP($F157,単価設定!$A$2:$C$5,2,FALSE)*(IF($D157&lt;=3,3,ROUND($D157,0))+2),0)</f>
        <v>0</v>
      </c>
      <c r="H157" s="14">
        <f>IFERROR(VLOOKUP($F157,単価設定!$A$2:$C$5,3,FALSE)*ROUNDUP($E157,-1),0)</f>
        <v>0</v>
      </c>
      <c r="I157" s="15">
        <f t="shared" si="3"/>
        <v>0</v>
      </c>
    </row>
    <row r="158" spans="1:9" x14ac:dyDescent="0.45">
      <c r="A158" s="2" t="s">
        <v>62</v>
      </c>
      <c r="B158" s="3" t="s">
        <v>6</v>
      </c>
      <c r="C158" s="3">
        <v>40</v>
      </c>
      <c r="D158" s="3">
        <v>8</v>
      </c>
      <c r="E158" s="3">
        <v>150</v>
      </c>
      <c r="F158" s="19"/>
      <c r="G158" s="14">
        <f>IFERROR(VLOOKUP($F158,単価設定!$A$2:$C$5,2,FALSE)*(IF($D158&lt;=3,3,ROUND($D158,0))+2),0)</f>
        <v>0</v>
      </c>
      <c r="H158" s="14">
        <f>IFERROR(VLOOKUP($F158,単価設定!$A$2:$C$5,3,FALSE)*ROUNDUP($E158,-1),0)</f>
        <v>0</v>
      </c>
      <c r="I158" s="15">
        <f t="shared" si="3"/>
        <v>0</v>
      </c>
    </row>
    <row r="159" spans="1:9" x14ac:dyDescent="0.45">
      <c r="A159" s="2" t="s">
        <v>63</v>
      </c>
      <c r="B159" s="3" t="s">
        <v>60</v>
      </c>
      <c r="C159" s="3">
        <v>40</v>
      </c>
      <c r="D159" s="3">
        <v>8</v>
      </c>
      <c r="E159" s="3">
        <v>170</v>
      </c>
      <c r="F159" s="19"/>
      <c r="G159" s="14">
        <f>IFERROR(VLOOKUP($F159,単価設定!$A$2:$C$5,2,FALSE)*(IF($D159&lt;=3,3,ROUND($D159,0))+2),0)</f>
        <v>0</v>
      </c>
      <c r="H159" s="14">
        <f>IFERROR(VLOOKUP($F159,単価設定!$A$2:$C$5,3,FALSE)*ROUNDUP($E159,-1),0)</f>
        <v>0</v>
      </c>
      <c r="I159" s="15">
        <f t="shared" si="3"/>
        <v>0</v>
      </c>
    </row>
    <row r="160" spans="1:9" x14ac:dyDescent="0.45">
      <c r="A160" s="2" t="s">
        <v>65</v>
      </c>
      <c r="B160" s="3" t="s">
        <v>161</v>
      </c>
      <c r="C160" s="3">
        <v>14</v>
      </c>
      <c r="D160" s="3">
        <v>8</v>
      </c>
      <c r="E160" s="3">
        <v>60</v>
      </c>
      <c r="F160" s="19"/>
      <c r="G160" s="14">
        <f>IFERROR(VLOOKUP($F160,単価設定!$A$2:$C$5,2,FALSE)*(IF($D160&lt;=3,3,ROUND($D160,0))+2),0)</f>
        <v>0</v>
      </c>
      <c r="H160" s="14">
        <f>IFERROR(VLOOKUP($F160,単価設定!$A$2:$C$5,3,FALSE)*ROUNDUP($E160,-1),0)</f>
        <v>0</v>
      </c>
      <c r="I160" s="15">
        <f t="shared" si="3"/>
        <v>0</v>
      </c>
    </row>
    <row r="161" spans="1:9" x14ac:dyDescent="0.45">
      <c r="A161" s="2" t="s">
        <v>65</v>
      </c>
      <c r="B161" s="3" t="s">
        <v>66</v>
      </c>
      <c r="C161" s="3">
        <v>30</v>
      </c>
      <c r="D161" s="3">
        <v>7</v>
      </c>
      <c r="E161" s="3">
        <v>155</v>
      </c>
      <c r="F161" s="19"/>
      <c r="G161" s="14">
        <f>IFERROR(VLOOKUP($F161,単価設定!$A$2:$C$5,2,FALSE)*(IF($D161&lt;=3,3,ROUND($D161,0))+2),0)</f>
        <v>0</v>
      </c>
      <c r="H161" s="14">
        <f>IFERROR(VLOOKUP($F161,単価設定!$A$2:$C$5,3,FALSE)*ROUNDUP($E161,-1),0)</f>
        <v>0</v>
      </c>
      <c r="I161" s="15">
        <f t="shared" si="3"/>
        <v>0</v>
      </c>
    </row>
    <row r="162" spans="1:9" x14ac:dyDescent="0.45">
      <c r="A162" s="2" t="s">
        <v>65</v>
      </c>
      <c r="B162" s="3" t="s">
        <v>151</v>
      </c>
      <c r="C162" s="3">
        <v>20</v>
      </c>
      <c r="D162" s="3">
        <v>8</v>
      </c>
      <c r="E162" s="3">
        <v>110</v>
      </c>
      <c r="F162" s="19"/>
      <c r="G162" s="14">
        <f>IFERROR(VLOOKUP($F162,単価設定!$A$2:$C$5,2,FALSE)*(IF($D162&lt;=3,3,ROUND($D162,0))+2),0)</f>
        <v>0</v>
      </c>
      <c r="H162" s="14">
        <f>IFERROR(VLOOKUP($F162,単価設定!$A$2:$C$5,3,FALSE)*ROUNDUP($E162,-1),0)</f>
        <v>0</v>
      </c>
      <c r="I162" s="15">
        <f t="shared" si="3"/>
        <v>0</v>
      </c>
    </row>
    <row r="163" spans="1:9" x14ac:dyDescent="0.45">
      <c r="A163" s="2" t="s">
        <v>65</v>
      </c>
      <c r="B163" s="3" t="s">
        <v>156</v>
      </c>
      <c r="C163" s="3">
        <v>15</v>
      </c>
      <c r="D163" s="3">
        <v>6</v>
      </c>
      <c r="E163" s="3">
        <v>110</v>
      </c>
      <c r="F163" s="19"/>
      <c r="G163" s="14">
        <f>IFERROR(VLOOKUP($F163,単価設定!$A$2:$C$5,2,FALSE)*(IF($D163&lt;=3,3,ROUND($D163,0))+2),0)</f>
        <v>0</v>
      </c>
      <c r="H163" s="14">
        <f>IFERROR(VLOOKUP($F163,単価設定!$A$2:$C$5,3,FALSE)*ROUNDUP($E163,-1),0)</f>
        <v>0</v>
      </c>
      <c r="I163" s="15">
        <f t="shared" si="3"/>
        <v>0</v>
      </c>
    </row>
    <row r="164" spans="1:9" x14ac:dyDescent="0.45">
      <c r="A164" s="2" t="s">
        <v>139</v>
      </c>
      <c r="B164" s="3" t="s">
        <v>6</v>
      </c>
      <c r="C164" s="3">
        <v>40</v>
      </c>
      <c r="D164" s="3">
        <v>8</v>
      </c>
      <c r="E164" s="3">
        <v>105.6</v>
      </c>
      <c r="F164" s="19"/>
      <c r="G164" s="14">
        <f>IFERROR(VLOOKUP($F164,単価設定!$A$2:$C$5,2,FALSE)*(IF($D164&lt;=3,3,ROUND($D164,0))+2),0)</f>
        <v>0</v>
      </c>
      <c r="H164" s="14">
        <f>IFERROR(VLOOKUP($F164,単価設定!$A$2:$C$5,3,FALSE)*ROUNDUP($E164,-1),0)</f>
        <v>0</v>
      </c>
      <c r="I164" s="15">
        <f t="shared" si="3"/>
        <v>0</v>
      </c>
    </row>
    <row r="165" spans="1:9" x14ac:dyDescent="0.45">
      <c r="A165" s="2" t="s">
        <v>140</v>
      </c>
      <c r="B165" s="3" t="s">
        <v>6</v>
      </c>
      <c r="C165" s="3">
        <v>40</v>
      </c>
      <c r="D165" s="3">
        <v>8</v>
      </c>
      <c r="E165" s="3">
        <v>101.4</v>
      </c>
      <c r="F165" s="19"/>
      <c r="G165" s="14">
        <f>IFERROR(VLOOKUP($F165,単価設定!$A$2:$C$5,2,FALSE)*(IF($D165&lt;=3,3,ROUND($D165,0))+2),0)</f>
        <v>0</v>
      </c>
      <c r="H165" s="14">
        <f>IFERROR(VLOOKUP($F165,単価設定!$A$2:$C$5,3,FALSE)*ROUNDUP($E165,-1),0)</f>
        <v>0</v>
      </c>
      <c r="I165" s="15">
        <f t="shared" si="3"/>
        <v>0</v>
      </c>
    </row>
    <row r="166" spans="1:9" x14ac:dyDescent="0.45">
      <c r="A166" s="2" t="s">
        <v>162</v>
      </c>
      <c r="B166" s="3" t="s">
        <v>143</v>
      </c>
      <c r="C166" s="3">
        <v>57</v>
      </c>
      <c r="D166" s="3">
        <v>7</v>
      </c>
      <c r="E166" s="3">
        <v>110</v>
      </c>
      <c r="F166" s="19"/>
      <c r="G166" s="14">
        <f>IFERROR(VLOOKUP($F166,単価設定!$A$2:$C$5,2,FALSE)*(IF($D166&lt;=3,3,ROUND($D166,0))+2),0)</f>
        <v>0</v>
      </c>
      <c r="H166" s="14">
        <f>IFERROR(VLOOKUP($F166,単価設定!$A$2:$C$5,3,FALSE)*ROUNDUP($E166,-1),0)</f>
        <v>0</v>
      </c>
      <c r="I166" s="15">
        <f t="shared" si="3"/>
        <v>0</v>
      </c>
    </row>
    <row r="167" spans="1:9" x14ac:dyDescent="0.45">
      <c r="A167" s="2" t="s">
        <v>162</v>
      </c>
      <c r="B167" s="3" t="s">
        <v>153</v>
      </c>
      <c r="C167" s="3">
        <v>50</v>
      </c>
      <c r="D167" s="3">
        <v>8</v>
      </c>
      <c r="E167" s="3">
        <v>130</v>
      </c>
      <c r="F167" s="19"/>
      <c r="G167" s="14">
        <f>IFERROR(VLOOKUP($F167,単価設定!$A$2:$C$5,2,FALSE)*(IF($D167&lt;=3,3,ROUND($D167,0))+2),0)</f>
        <v>0</v>
      </c>
      <c r="H167" s="14">
        <f>IFERROR(VLOOKUP($F167,単価設定!$A$2:$C$5,3,FALSE)*ROUNDUP($E167,-1),0)</f>
        <v>0</v>
      </c>
      <c r="I167" s="15">
        <f t="shared" si="3"/>
        <v>0</v>
      </c>
    </row>
    <row r="168" spans="1:9" x14ac:dyDescent="0.45">
      <c r="A168" s="4" t="s">
        <v>162</v>
      </c>
      <c r="B168" s="5" t="s">
        <v>22</v>
      </c>
      <c r="C168" s="5">
        <v>50</v>
      </c>
      <c r="D168" s="5">
        <v>8</v>
      </c>
      <c r="E168" s="5">
        <v>175</v>
      </c>
      <c r="F168" s="20"/>
      <c r="G168" s="16">
        <f>IFERROR(VLOOKUP($F168,単価設定!$A$2:$C$5,2,FALSE)*(IF($D168&lt;=3,3,ROUND($D168,0))+2),0)</f>
        <v>0</v>
      </c>
      <c r="H168" s="16">
        <f>IFERROR(VLOOKUP($F168,単価設定!$A$2:$C$5,3,FALSE)*ROUNDUP($E168,-1),0)</f>
        <v>0</v>
      </c>
      <c r="I168" s="28">
        <f t="shared" si="3"/>
        <v>0</v>
      </c>
    </row>
    <row r="170" spans="1:9" x14ac:dyDescent="0.45">
      <c r="G170" s="6"/>
      <c r="H170" s="6" t="s">
        <v>102</v>
      </c>
      <c r="I170" s="29" t="s">
        <v>105</v>
      </c>
    </row>
    <row r="171" spans="1:9" x14ac:dyDescent="0.45">
      <c r="G171" s="30" t="s">
        <v>73</v>
      </c>
      <c r="H171" s="6">
        <f>COUNTIF($F$20:$F$168,G171)</f>
        <v>0</v>
      </c>
      <c r="I171" s="22">
        <f>SUMIF($F$20:$F$168,G171,$I$20:$I$168)</f>
        <v>0</v>
      </c>
    </row>
    <row r="172" spans="1:9" x14ac:dyDescent="0.45">
      <c r="G172" s="30" t="s">
        <v>74</v>
      </c>
      <c r="H172" s="6">
        <f>COUNTIF($F$20:$F$168,G172)</f>
        <v>0</v>
      </c>
      <c r="I172" s="22">
        <f>SUMIF($F$20:$F$168,G172,$I$20:$I$168)</f>
        <v>0</v>
      </c>
    </row>
    <row r="173" spans="1:9" x14ac:dyDescent="0.45">
      <c r="G173" s="30" t="s">
        <v>103</v>
      </c>
      <c r="H173" s="6">
        <f>COUNTIF($F$20:$F$168,G173)</f>
        <v>0</v>
      </c>
      <c r="I173" s="22">
        <f>SUMIF($F$20:$F$168,G173,$I$20:$I$168)</f>
        <v>0</v>
      </c>
    </row>
    <row r="174" spans="1:9" x14ac:dyDescent="0.45">
      <c r="G174" s="30" t="s">
        <v>104</v>
      </c>
      <c r="H174" s="6">
        <f>COUNTIF($F$20:$F$168,G174)</f>
        <v>0</v>
      </c>
      <c r="I174" s="22">
        <f>SUMIF($F$20:$F$168,G174,$I$20:$I$168)</f>
        <v>0</v>
      </c>
    </row>
    <row r="175" spans="1:9" ht="9.75" customHeight="1" thickBot="1" x14ac:dyDescent="0.5"/>
    <row r="176" spans="1:9" ht="19.2" thickTop="1" thickBot="1" x14ac:dyDescent="0.5">
      <c r="H176" s="17" t="s">
        <v>72</v>
      </c>
      <c r="I176" s="18">
        <f>SUM($I$20:$I$168)</f>
        <v>0</v>
      </c>
    </row>
    <row r="177" ht="18.600000000000001" thickTop="1" x14ac:dyDescent="0.45"/>
  </sheetData>
  <sheetProtection selectLockedCells="1"/>
  <protectedRanges>
    <protectedRange sqref="F20:F168" name="範囲1"/>
  </protectedRanges>
  <mergeCells count="2">
    <mergeCell ref="A15:F15"/>
    <mergeCell ref="A16:F16"/>
  </mergeCells>
  <phoneticPr fontId="4"/>
  <conditionalFormatting sqref="F20:F168">
    <cfRule type="containsBlanks" dxfId="1" priority="1">
      <formula>LEN(TRIM(F20))=0</formula>
    </cfRule>
  </conditionalFormatting>
  <pageMargins left="0.7" right="0.7" top="0.75" bottom="0.75" header="0.3" footer="0.3"/>
  <pageSetup paperSize="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0000000}">
          <x14:formula1>
            <xm:f>単価設定!$A$1:$A$5</xm:f>
          </x14:formula1>
          <xm:sqref>F20:F168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workbookViewId="0"/>
  </sheetViews>
  <sheetFormatPr defaultRowHeight="18" x14ac:dyDescent="0.45"/>
  <cols>
    <col min="1" max="1" width="12.59765625" customWidth="1"/>
  </cols>
  <sheetData>
    <row r="1" spans="1:7" x14ac:dyDescent="0.45">
      <c r="A1" s="7"/>
      <c r="B1" s="6" t="s">
        <v>76</v>
      </c>
      <c r="C1" s="6" t="s">
        <v>77</v>
      </c>
    </row>
    <row r="2" spans="1:7" x14ac:dyDescent="0.45">
      <c r="A2" s="6" t="s">
        <v>73</v>
      </c>
      <c r="B2" s="21"/>
      <c r="C2" s="21"/>
    </row>
    <row r="3" spans="1:7" x14ac:dyDescent="0.45">
      <c r="A3" s="6" t="s">
        <v>74</v>
      </c>
      <c r="B3" s="21"/>
      <c r="C3" s="21"/>
    </row>
    <row r="4" spans="1:7" x14ac:dyDescent="0.45">
      <c r="A4" s="6" t="s">
        <v>75</v>
      </c>
      <c r="B4" s="21"/>
      <c r="C4" s="21"/>
    </row>
    <row r="5" spans="1:7" x14ac:dyDescent="0.45">
      <c r="A5" s="6" t="s">
        <v>84</v>
      </c>
      <c r="B5" s="21"/>
      <c r="C5" s="21"/>
    </row>
    <row r="7" spans="1:7" ht="55.5" customHeight="1" x14ac:dyDescent="0.45">
      <c r="A7" s="38" t="s">
        <v>108</v>
      </c>
      <c r="B7" s="38"/>
      <c r="C7" s="38"/>
      <c r="D7" s="38"/>
      <c r="E7" s="38"/>
      <c r="F7" s="38"/>
      <c r="G7" s="38"/>
    </row>
    <row r="9" spans="1:7" x14ac:dyDescent="0.45">
      <c r="A9" s="7"/>
      <c r="B9" s="6" t="s">
        <v>76</v>
      </c>
      <c r="C9" s="6" t="s">
        <v>77</v>
      </c>
    </row>
    <row r="10" spans="1:7" x14ac:dyDescent="0.45">
      <c r="A10" s="6" t="s">
        <v>73</v>
      </c>
      <c r="B10" s="22">
        <v>6580</v>
      </c>
      <c r="C10" s="22">
        <v>160</v>
      </c>
    </row>
    <row r="11" spans="1:7" x14ac:dyDescent="0.45">
      <c r="A11" s="6" t="s">
        <v>74</v>
      </c>
      <c r="B11" s="22">
        <v>5560</v>
      </c>
      <c r="C11" s="22">
        <v>140</v>
      </c>
    </row>
    <row r="12" spans="1:7" x14ac:dyDescent="0.45">
      <c r="A12" s="6" t="s">
        <v>83</v>
      </c>
      <c r="B12" s="22">
        <v>4870</v>
      </c>
      <c r="C12" s="22">
        <v>120</v>
      </c>
    </row>
    <row r="13" spans="1:7" x14ac:dyDescent="0.45">
      <c r="A13" s="6" t="s">
        <v>84</v>
      </c>
      <c r="B13" s="22">
        <v>4330</v>
      </c>
      <c r="C13" s="22">
        <v>110</v>
      </c>
    </row>
  </sheetData>
  <sheetProtection selectLockedCells="1"/>
  <mergeCells count="1">
    <mergeCell ref="A7:G7"/>
  </mergeCells>
  <phoneticPr fontId="4"/>
  <conditionalFormatting sqref="B2:C5">
    <cfRule type="containsBlanks" dxfId="0" priority="2">
      <formula>LEN(TRIM(B2))=0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4"/>
  <sheetViews>
    <sheetView tabSelected="1" view="pageBreakPreview" zoomScaleNormal="100" zoomScaleSheetLayoutView="100" workbookViewId="0"/>
  </sheetViews>
  <sheetFormatPr defaultColWidth="9" defaultRowHeight="12.6" x14ac:dyDescent="0.15"/>
  <cols>
    <col min="1" max="1" width="14.3984375" style="23" customWidth="1"/>
    <col min="2" max="2" width="17.59765625" style="23" customWidth="1"/>
    <col min="3" max="3" width="16.69921875" style="23" customWidth="1"/>
    <col min="4" max="4" width="19.19921875" style="23" bestFit="1" customWidth="1"/>
    <col min="5" max="5" width="17.09765625" style="23" customWidth="1"/>
    <col min="6" max="16384" width="9" style="23"/>
  </cols>
  <sheetData>
    <row r="1" spans="1:5" x14ac:dyDescent="0.15">
      <c r="A1" s="23" t="s">
        <v>107</v>
      </c>
    </row>
    <row r="4" spans="1:5" ht="28.5" customHeight="1" x14ac:dyDescent="0.15">
      <c r="A4" s="24"/>
      <c r="B4" s="25" t="s">
        <v>95</v>
      </c>
      <c r="C4" s="25" t="s">
        <v>96</v>
      </c>
      <c r="D4" s="27" t="s">
        <v>94</v>
      </c>
      <c r="E4" s="27" t="s">
        <v>100</v>
      </c>
    </row>
    <row r="5" spans="1:5" ht="21.75" customHeight="1" x14ac:dyDescent="0.15">
      <c r="A5" s="26" t="s">
        <v>91</v>
      </c>
      <c r="B5" s="32"/>
      <c r="C5" s="32"/>
      <c r="D5" s="32"/>
      <c r="E5" s="32"/>
    </row>
    <row r="6" spans="1:5" ht="21.75" customHeight="1" x14ac:dyDescent="0.15">
      <c r="A6" s="26" t="s">
        <v>92</v>
      </c>
      <c r="B6" s="32"/>
      <c r="C6" s="32"/>
      <c r="D6" s="32"/>
      <c r="E6" s="32"/>
    </row>
    <row r="7" spans="1:5" ht="21.75" customHeight="1" x14ac:dyDescent="0.15">
      <c r="A7" s="26" t="s">
        <v>93</v>
      </c>
      <c r="B7" s="32"/>
      <c r="C7" s="32"/>
      <c r="D7" s="32"/>
      <c r="E7" s="32"/>
    </row>
    <row r="8" spans="1:5" ht="21.75" customHeight="1" x14ac:dyDescent="0.15">
      <c r="A8" s="26" t="s">
        <v>106</v>
      </c>
      <c r="B8" s="32"/>
      <c r="C8" s="32"/>
      <c r="D8" s="32"/>
      <c r="E8" s="32"/>
    </row>
    <row r="9" spans="1:5" x14ac:dyDescent="0.15">
      <c r="B9" s="33"/>
      <c r="C9" s="33"/>
      <c r="D9" s="33"/>
      <c r="E9" s="33"/>
    </row>
    <row r="10" spans="1:5" ht="20.25" customHeight="1" x14ac:dyDescent="0.15">
      <c r="B10" s="33"/>
      <c r="C10" s="33"/>
      <c r="D10" s="31" t="s">
        <v>101</v>
      </c>
      <c r="E10" s="34" t="str">
        <f>IF(SUM(E5:E8)=0,"",SUM(E5:E8))</f>
        <v/>
      </c>
    </row>
    <row r="11" spans="1:5" x14ac:dyDescent="0.15">
      <c r="B11" s="33"/>
      <c r="C11" s="33"/>
      <c r="D11" s="33"/>
      <c r="E11" s="33"/>
    </row>
    <row r="12" spans="1:5" ht="25.2" customHeight="1" x14ac:dyDescent="0.15">
      <c r="A12" s="39" t="s">
        <v>165</v>
      </c>
      <c r="B12" s="39"/>
      <c r="C12" s="39"/>
      <c r="D12" s="39"/>
      <c r="E12" s="39"/>
    </row>
    <row r="13" spans="1:5" x14ac:dyDescent="0.15">
      <c r="A13" s="23" t="s">
        <v>163</v>
      </c>
    </row>
    <row r="14" spans="1:5" ht="44.4" customHeight="1" x14ac:dyDescent="0.15">
      <c r="A14" s="39" t="s">
        <v>164</v>
      </c>
      <c r="B14" s="39"/>
      <c r="C14" s="39"/>
      <c r="D14" s="39"/>
      <c r="E14" s="39"/>
    </row>
  </sheetData>
  <mergeCells count="2">
    <mergeCell ref="A12:E12"/>
    <mergeCell ref="A14:E14"/>
  </mergeCells>
  <phoneticPr fontId="4"/>
  <pageMargins left="0.70866141732283472" right="0.70866141732283472" top="0.74803149606299213" bottom="0.74803149606299213" header="0.31496062992125984" footer="0.31496062992125984"/>
  <pageSetup paperSize="9" scale="9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（別紙）案件一覧</vt:lpstr>
      <vt:lpstr>単価設定</vt:lpstr>
      <vt:lpstr>提出用</vt:lpstr>
      <vt:lpstr>'（別紙）案件一覧'!Print_Area</vt:lpstr>
      <vt:lpstr>提出用!Print_Area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2025-03-27T09:27:19Z</dcterms:modified>
</cp:coreProperties>
</file>